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06" activeTab="0"/>
  </bookViews>
  <sheets>
    <sheet name="Part-I 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 '!$A$1:$O$27</definedName>
    <definedName name="_xlnm.Print_Area" localSheetId="1">'Part-II '!$A$1:$M$29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comments1.xml><?xml version="1.0" encoding="utf-8"?>
<comments xmlns="http://schemas.openxmlformats.org/spreadsheetml/2006/main">
  <authors>
    <author>NREGS1</author>
  </authors>
  <commentList>
    <comment ref="C21" authorId="0">
      <text>
        <r>
          <rPr>
            <b/>
            <sz val="8"/>
            <rFont val="Tahoma"/>
            <family val="0"/>
          </rPr>
          <t>NREGS1:</t>
        </r>
        <r>
          <rPr>
            <sz val="8"/>
            <rFont val="Tahoma"/>
            <family val="0"/>
          </rPr>
          <t xml:space="preserve">
Job Cards falls</t>
        </r>
      </text>
    </comment>
  </commentList>
</comments>
</file>

<file path=xl/comments2.xml><?xml version="1.0" encoding="utf-8"?>
<comments xmlns="http://schemas.openxmlformats.org/spreadsheetml/2006/main">
  <authors>
    <author>NREGS1</author>
  </authors>
  <commentList>
    <comment ref="D21" authorId="0">
      <text>
        <r>
          <rPr>
            <b/>
            <sz val="8"/>
            <rFont val="Tahoma"/>
            <family val="0"/>
          </rPr>
          <t>NREGS1:</t>
        </r>
        <r>
          <rPr>
            <sz val="8"/>
            <rFont val="Tahoma"/>
            <family val="0"/>
          </rPr>
          <t xml:space="preserve">
Less than prev. month</t>
        </r>
      </text>
    </comment>
  </commentList>
</comments>
</file>

<file path=xl/comments3.xml><?xml version="1.0" encoding="utf-8"?>
<comments xmlns="http://schemas.openxmlformats.org/spreadsheetml/2006/main">
  <authors>
    <author>NREGS1</author>
  </authors>
  <commentList>
    <comment ref="O21" authorId="0">
      <text>
        <r>
          <rPr>
            <b/>
            <sz val="8"/>
            <rFont val="Tahoma"/>
            <family val="0"/>
          </rPr>
          <t>NREGS1:</t>
        </r>
        <r>
          <rPr>
            <sz val="8"/>
            <rFont val="Tahoma"/>
            <family val="0"/>
          </rPr>
          <t xml:space="preserve">
Less than Prev. Month</t>
        </r>
      </text>
    </comment>
    <comment ref="P21" authorId="0">
      <text>
        <r>
          <rPr>
            <b/>
            <sz val="8"/>
            <rFont val="Tahoma"/>
            <family val="0"/>
          </rPr>
          <t>NREGS1:</t>
        </r>
        <r>
          <rPr>
            <sz val="8"/>
            <rFont val="Tahoma"/>
            <family val="0"/>
          </rPr>
          <t xml:space="preserve">
Less than Prev. Month</t>
        </r>
      </text>
    </comment>
  </commentList>
</comments>
</file>

<file path=xl/sharedStrings.xml><?xml version="1.0" encoding="utf-8"?>
<sst xmlns="http://schemas.openxmlformats.org/spreadsheetml/2006/main" count="249" uniqueCount="87">
  <si>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</si>
  <si>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</si>
  <si>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</si>
  <si>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</si>
  <si>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</si>
  <si>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</si>
  <si>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</si>
  <si>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</si>
  <si>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</si>
  <si>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</si>
  <si>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</si>
  <si>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</si>
  <si>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</si>
  <si>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</si>
  <si>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</si>
  <si>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</si>
  <si>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</si>
  <si>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</si>
  <si>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</si>
  <si>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</si>
  <si>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</si>
  <si>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</si>
  <si>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</si>
  <si>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</si>
  <si>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</si>
  <si>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</si>
  <si>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</si>
  <si>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</si>
  <si>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</si>
  <si>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</si>
  <si>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</si>
  <si>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</si>
  <si>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</si>
  <si>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</si>
  <si>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</si>
  <si>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</si>
  <si>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</si>
  <si>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</si>
  <si>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</si>
  <si>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</si>
  <si>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</si>
  <si>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</si>
  <si>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</si>
  <si>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</si>
  <si>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</si>
  <si>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</si>
  <si>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</si>
  <si>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</si>
  <si>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</si>
  <si>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</si>
  <si>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</si>
  <si>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</si>
  <si>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</si>
  <si>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</si>
  <si>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</si>
  <si>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</si>
  <si>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</si>
  <si>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</si>
  <si>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</si>
  <si>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</si>
  <si>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</si>
  <si>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</si>
  <si>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</si>
  <si>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</si>
  <si>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</si>
  <si>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</si>
  <si>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</si>
  <si>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</si>
  <si>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</si>
  <si>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</si>
  <si>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</si>
  <si>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</si>
  <si>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</si>
  <si>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</si>
  <si>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</si>
  <si>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</si>
  <si>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</si>
  <si>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</si>
  <si>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</si>
  <si>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</si>
  <si>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r>
      <t>N</t>
    </r>
    <r>
      <rPr>
        <b/>
        <sz val="24"/>
        <rFont val="Copperplate Gothic Light"/>
        <family val="2"/>
      </rPr>
      <t xml:space="preserve">ational </t>
    </r>
    <r>
      <rPr>
        <b/>
        <sz val="24"/>
        <color indexed="12"/>
        <rFont val="Copperplate Gothic Light"/>
        <family val="2"/>
      </rPr>
      <t>R</t>
    </r>
    <r>
      <rPr>
        <b/>
        <sz val="24"/>
        <rFont val="Copperplate Gothic Light"/>
        <family val="2"/>
      </rPr>
      <t xml:space="preserve">ural </t>
    </r>
    <r>
      <rPr>
        <b/>
        <sz val="24"/>
        <color indexed="12"/>
        <rFont val="Copperplate Gothic Light"/>
        <family val="2"/>
      </rPr>
      <t>E</t>
    </r>
    <r>
      <rPr>
        <b/>
        <sz val="24"/>
        <rFont val="Copperplate Gothic Light"/>
        <family val="2"/>
      </rPr>
      <t xml:space="preserve">mployment </t>
    </r>
    <r>
      <rPr>
        <b/>
        <sz val="24"/>
        <color indexed="12"/>
        <rFont val="Copperplate Gothic Light"/>
        <family val="2"/>
      </rPr>
      <t>G</t>
    </r>
    <r>
      <rPr>
        <b/>
        <sz val="24"/>
        <rFont val="Copperplate Gothic Light"/>
        <family val="2"/>
      </rPr>
      <t xml:space="preserve">urantee </t>
    </r>
    <r>
      <rPr>
        <b/>
        <sz val="24"/>
        <color indexed="12"/>
        <rFont val="Copperplate Gothic Light"/>
        <family val="2"/>
      </rPr>
      <t>A</t>
    </r>
    <r>
      <rPr>
        <b/>
        <sz val="24"/>
        <rFont val="Copperplate Gothic Light"/>
        <family val="2"/>
      </rPr>
      <t>ct (N.R.E.G.A.)</t>
    </r>
  </si>
  <si>
    <t>No. of land reform / IAY beneficiary out of col. 9</t>
  </si>
  <si>
    <t>this column should be = to col. no. 4 of Part-I</t>
  </si>
  <si>
    <t>Employment Generation Under NREGA During the year 2007-08 Up to the Month of June' 07</t>
  </si>
  <si>
    <t>Employment Generation Under NREGA During the year 2007-08 Up to the Month of June'' 07</t>
  </si>
  <si>
    <t>Financial Performance Under NREGA During the year 2007-08 Up to the Month of June' 07</t>
  </si>
  <si>
    <t>Physical Performance Under NREGA During the year 2007-08 Up to the Month of June' 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</si>
</sst>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</numFmts>
  <fonts count="63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i/>
      <sz val="9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sz val="10"/>
      <color indexed="12"/>
      <name val="Book Antiqua"/>
      <family val="1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sz val="24"/>
      <color indexed="12"/>
      <name val="Copperplate Gothic Light"/>
      <family val="2"/>
    </font>
    <font>
      <b/>
      <sz val="24"/>
      <name val="Copperplate Gothic Light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i/>
      <sz val="10"/>
      <name val="CG Omega"/>
      <family val="2"/>
    </font>
    <font>
      <b/>
      <sz val="12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2"/>
      <color indexed="10"/>
      <name val="Trebuchet MS"/>
      <family val="2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sz val="8"/>
      <name val="Times New Roman"/>
      <family val="1"/>
    </font>
    <font>
      <sz val="10"/>
      <color indexed="10"/>
      <name val="CG Omega"/>
      <family val="2"/>
    </font>
    <font>
      <b/>
      <sz val="10"/>
      <color indexed="10"/>
      <name val="CG Omeg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167" fontId="9" fillId="0" borderId="3" xfId="0" applyNumberFormat="1" applyFont="1" applyBorder="1" applyAlignment="1">
      <alignment horizontal="right" wrapText="1"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9" fillId="0" borderId="3" xfId="0" applyNumberFormat="1" applyFont="1" applyBorder="1" applyAlignment="1">
      <alignment horizontal="right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right" wrapText="1"/>
    </xf>
    <xf numFmtId="0" fontId="34" fillId="0" borderId="0" xfId="0" applyFont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0" fontId="11" fillId="0" borderId="0" xfId="21" applyNumberFormat="1" applyFont="1" applyAlignment="1">
      <alignment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4" fillId="0" borderId="0" xfId="0" applyFont="1" applyFill="1" applyAlignment="1">
      <alignment/>
    </xf>
    <xf numFmtId="167" fontId="25" fillId="0" borderId="0" xfId="0" applyNumberFormat="1" applyFont="1" applyAlignment="1">
      <alignment/>
    </xf>
    <xf numFmtId="10" fontId="40" fillId="0" borderId="0" xfId="21" applyNumberFormat="1" applyFont="1" applyAlignment="1">
      <alignment/>
    </xf>
    <xf numFmtId="0" fontId="40" fillId="0" borderId="0" xfId="0" applyFont="1" applyAlignment="1">
      <alignment/>
    </xf>
    <xf numFmtId="167" fontId="40" fillId="0" borderId="0" xfId="0" applyNumberFormat="1" applyFont="1" applyAlignment="1">
      <alignment/>
    </xf>
    <xf numFmtId="9" fontId="40" fillId="0" borderId="0" xfId="21" applyFont="1" applyAlignment="1">
      <alignment/>
    </xf>
    <xf numFmtId="0" fontId="33" fillId="0" borderId="3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41" fillId="0" borderId="0" xfId="0" applyFont="1" applyAlignment="1">
      <alignment/>
    </xf>
    <xf numFmtId="167" fontId="8" fillId="0" borderId="9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right" wrapText="1"/>
    </xf>
    <xf numFmtId="167" fontId="33" fillId="0" borderId="1" xfId="0" applyNumberFormat="1" applyFont="1" applyBorder="1" applyAlignment="1">
      <alignment horizontal="right" wrapText="1"/>
    </xf>
    <xf numFmtId="0" fontId="33" fillId="0" borderId="1" xfId="0" applyFont="1" applyBorder="1" applyAlignment="1">
      <alignment/>
    </xf>
    <xf numFmtId="167" fontId="33" fillId="0" borderId="9" xfId="0" applyNumberFormat="1" applyFont="1" applyBorder="1" applyAlignment="1">
      <alignment horizontal="right"/>
    </xf>
    <xf numFmtId="0" fontId="33" fillId="0" borderId="0" xfId="0" applyFont="1" applyAlignment="1">
      <alignment/>
    </xf>
    <xf numFmtId="1" fontId="9" fillId="0" borderId="1" xfId="0" applyNumberFormat="1" applyFont="1" applyBorder="1" applyAlignment="1">
      <alignment horizontal="right" wrapText="1"/>
    </xf>
    <xf numFmtId="1" fontId="33" fillId="0" borderId="1" xfId="0" applyNumberFormat="1" applyFont="1" applyBorder="1" applyAlignment="1">
      <alignment/>
    </xf>
    <xf numFmtId="0" fontId="40" fillId="0" borderId="0" xfId="21" applyNumberFormat="1" applyFont="1" applyAlignment="1">
      <alignment/>
    </xf>
    <xf numFmtId="10" fontId="40" fillId="0" borderId="0" xfId="21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wrapText="1"/>
    </xf>
    <xf numFmtId="0" fontId="33" fillId="0" borderId="1" xfId="0" applyFont="1" applyBorder="1" applyAlignment="1">
      <alignment horizontal="right"/>
    </xf>
    <xf numFmtId="0" fontId="32" fillId="0" borderId="3" xfId="0" applyFont="1" applyFill="1" applyBorder="1" applyAlignment="1">
      <alignment horizontal="left" vertical="center"/>
    </xf>
    <xf numFmtId="1" fontId="33" fillId="0" borderId="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right" wrapText="1"/>
    </xf>
    <xf numFmtId="0" fontId="33" fillId="0" borderId="1" xfId="0" applyFont="1" applyFill="1" applyBorder="1" applyAlignment="1">
      <alignment horizontal="right"/>
    </xf>
    <xf numFmtId="1" fontId="33" fillId="0" borderId="1" xfId="0" applyNumberFormat="1" applyFont="1" applyFill="1" applyBorder="1" applyAlignment="1">
      <alignment/>
    </xf>
    <xf numFmtId="167" fontId="33" fillId="0" borderId="1" xfId="0" applyNumberFormat="1" applyFont="1" applyBorder="1" applyAlignment="1">
      <alignment horizontal="right"/>
    </xf>
    <xf numFmtId="0" fontId="44" fillId="0" borderId="0" xfId="0" applyFont="1" applyAlignment="1">
      <alignment/>
    </xf>
    <xf numFmtId="1" fontId="45" fillId="0" borderId="1" xfId="0" applyNumberFormat="1" applyFont="1" applyBorder="1" applyAlignment="1">
      <alignment/>
    </xf>
    <xf numFmtId="0" fontId="45" fillId="0" borderId="1" xfId="0" applyFont="1" applyBorder="1" applyAlignment="1">
      <alignment/>
    </xf>
    <xf numFmtId="0" fontId="45" fillId="0" borderId="1" xfId="0" applyFont="1" applyFill="1" applyBorder="1" applyAlignment="1">
      <alignment/>
    </xf>
    <xf numFmtId="0" fontId="45" fillId="0" borderId="2" xfId="0" applyFont="1" applyFill="1" applyBorder="1" applyAlignment="1">
      <alignment horizontal="center" wrapText="1"/>
    </xf>
    <xf numFmtId="10" fontId="46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40" fillId="2" borderId="0" xfId="21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" fontId="47" fillId="2" borderId="1" xfId="0" applyNumberFormat="1" applyFont="1" applyFill="1" applyBorder="1" applyAlignment="1">
      <alignment/>
    </xf>
    <xf numFmtId="1" fontId="33" fillId="0" borderId="1" xfId="0" applyNumberFormat="1" applyFont="1" applyBorder="1" applyAlignment="1">
      <alignment horizontal="right" wrapText="1"/>
    </xf>
    <xf numFmtId="1" fontId="33" fillId="2" borderId="1" xfId="0" applyNumberFormat="1" applyFont="1" applyFill="1" applyBorder="1" applyAlignment="1">
      <alignment horizontal="right" wrapText="1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left" vertical="center"/>
    </xf>
    <xf numFmtId="0" fontId="49" fillId="0" borderId="1" xfId="0" applyFont="1" applyBorder="1" applyAlignment="1">
      <alignment/>
    </xf>
    <xf numFmtId="1" fontId="49" fillId="0" borderId="1" xfId="0" applyNumberFormat="1" applyFont="1" applyBorder="1" applyAlignment="1">
      <alignment/>
    </xf>
    <xf numFmtId="1" fontId="50" fillId="0" borderId="1" xfId="0" applyNumberFormat="1" applyFont="1" applyBorder="1" applyAlignment="1">
      <alignment/>
    </xf>
    <xf numFmtId="165" fontId="50" fillId="0" borderId="1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0" borderId="1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/>
    </xf>
    <xf numFmtId="1" fontId="50" fillId="0" borderId="1" xfId="0" applyNumberFormat="1" applyFont="1" applyFill="1" applyBorder="1" applyAlignment="1">
      <alignment/>
    </xf>
    <xf numFmtId="165" fontId="50" fillId="0" borderId="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5" fontId="49" fillId="0" borderId="1" xfId="0" applyNumberFormat="1" applyFont="1" applyBorder="1" applyAlignment="1">
      <alignment/>
    </xf>
    <xf numFmtId="164" fontId="49" fillId="0" borderId="1" xfId="0" applyNumberFormat="1" applyFont="1" applyBorder="1" applyAlignment="1">
      <alignment/>
    </xf>
    <xf numFmtId="2" fontId="50" fillId="0" borderId="1" xfId="0" applyNumberFormat="1" applyFont="1" applyBorder="1" applyAlignment="1">
      <alignment/>
    </xf>
    <xf numFmtId="0" fontId="32" fillId="0" borderId="1" xfId="0" applyFont="1" applyFill="1" applyBorder="1" applyAlignment="1">
      <alignment horizontal="right" vertical="center"/>
    </xf>
    <xf numFmtId="1" fontId="33" fillId="0" borderId="1" xfId="0" applyNumberFormat="1" applyFont="1" applyFill="1" applyBorder="1" applyAlignment="1">
      <alignment horizontal="right" wrapText="1"/>
    </xf>
    <xf numFmtId="167" fontId="33" fillId="0" borderId="1" xfId="0" applyNumberFormat="1" applyFont="1" applyFill="1" applyBorder="1" applyAlignment="1">
      <alignment horizontal="right" wrapText="1"/>
    </xf>
    <xf numFmtId="167" fontId="33" fillId="0" borderId="1" xfId="0" applyNumberFormat="1" applyFont="1" applyFill="1" applyBorder="1" applyAlignment="1">
      <alignment/>
    </xf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left" vertical="center"/>
    </xf>
    <xf numFmtId="0" fontId="52" fillId="0" borderId="1" xfId="0" applyFont="1" applyBorder="1" applyAlignment="1">
      <alignment/>
    </xf>
    <xf numFmtId="1" fontId="53" fillId="0" borderId="1" xfId="0" applyNumberFormat="1" applyFont="1" applyBorder="1" applyAlignment="1">
      <alignment/>
    </xf>
    <xf numFmtId="165" fontId="53" fillId="0" borderId="1" xfId="0" applyNumberFormat="1" applyFont="1" applyBorder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166" fontId="9" fillId="0" borderId="3" xfId="0" applyNumberFormat="1" applyFont="1" applyBorder="1" applyAlignment="1">
      <alignment horizontal="right" wrapText="1"/>
    </xf>
    <xf numFmtId="166" fontId="33" fillId="0" borderId="1" xfId="0" applyNumberFormat="1" applyFont="1" applyBorder="1" applyAlignment="1">
      <alignment horizontal="right" wrapText="1"/>
    </xf>
    <xf numFmtId="0" fontId="55" fillId="0" borderId="1" xfId="0" applyFont="1" applyFill="1" applyBorder="1" applyAlignment="1">
      <alignment horizontal="right" wrapText="1"/>
    </xf>
    <xf numFmtId="0" fontId="56" fillId="0" borderId="1" xfId="0" applyFont="1" applyFill="1" applyBorder="1" applyAlignment="1">
      <alignment horizontal="right" wrapText="1"/>
    </xf>
    <xf numFmtId="0" fontId="50" fillId="2" borderId="1" xfId="0" applyFont="1" applyFill="1" applyBorder="1" applyAlignment="1">
      <alignment/>
    </xf>
    <xf numFmtId="0" fontId="49" fillId="0" borderId="1" xfId="0" applyFont="1" applyFill="1" applyBorder="1" applyAlignment="1">
      <alignment/>
    </xf>
    <xf numFmtId="0" fontId="32" fillId="0" borderId="4" xfId="0" applyFont="1" applyBorder="1" applyAlignment="1">
      <alignment horizontal="left" vertical="center"/>
    </xf>
    <xf numFmtId="1" fontId="33" fillId="0" borderId="1" xfId="0" applyNumberFormat="1" applyFont="1" applyBorder="1" applyAlignment="1">
      <alignment horizontal="right"/>
    </xf>
    <xf numFmtId="167" fontId="56" fillId="0" borderId="1" xfId="0" applyNumberFormat="1" applyFont="1" applyBorder="1" applyAlignment="1">
      <alignment horizontal="right" wrapText="1"/>
    </xf>
    <xf numFmtId="0" fontId="56" fillId="2" borderId="1" xfId="0" applyFont="1" applyFill="1" applyBorder="1" applyAlignment="1">
      <alignment horizontal="right" wrapText="1"/>
    </xf>
    <xf numFmtId="0" fontId="34" fillId="3" borderId="0" xfId="0" applyFont="1" applyFill="1" applyAlignment="1">
      <alignment/>
    </xf>
    <xf numFmtId="0" fontId="59" fillId="3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167" fontId="8" fillId="3" borderId="1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5" zoomScaleSheetLayoutView="85" workbookViewId="0" topLeftCell="A4">
      <selection activeCell="D18" sqref="D18"/>
    </sheetView>
  </sheetViews>
  <sheetFormatPr defaultColWidth="9.140625" defaultRowHeight="12.75"/>
  <cols>
    <col min="1" max="1" width="5.28125" style="3" customWidth="1"/>
    <col min="2" max="2" width="18.28125" style="2" customWidth="1"/>
    <col min="3" max="5" width="8.28125" style="1" customWidth="1"/>
    <col min="6" max="6" width="10.421875" style="1" customWidth="1"/>
    <col min="7" max="7" width="11.28125" style="1" customWidth="1"/>
    <col min="8" max="9" width="9.8515625" style="1" customWidth="1"/>
    <col min="10" max="10" width="10.421875" style="1" customWidth="1"/>
    <col min="11" max="11" width="9.57421875" style="1" customWidth="1"/>
    <col min="12" max="12" width="10.421875" style="1" customWidth="1"/>
    <col min="13" max="13" width="12.28125" style="1" customWidth="1"/>
    <col min="14" max="14" width="12.57421875" style="1" customWidth="1"/>
    <col min="15" max="15" width="14.8515625" style="1" customWidth="1"/>
    <col min="16" max="16384" width="9.140625" style="1" customWidth="1"/>
  </cols>
  <sheetData>
    <row r="1" spans="1:15" ht="29.25" customHeight="1">
      <c r="A1" s="171" t="s">
        <v>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25.5" customHeight="1">
      <c r="A2" s="171" t="s">
        <v>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customHeight="1">
      <c r="A4" s="172" t="s">
        <v>83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55" t="s">
        <v>16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</row>
    <row r="7" spans="1:15" s="25" customFormat="1" ht="84" customHeight="1">
      <c r="A7" s="165" t="s">
        <v>17</v>
      </c>
      <c r="B7" s="175" t="s">
        <v>2</v>
      </c>
      <c r="C7" s="164" t="s">
        <v>63</v>
      </c>
      <c r="D7" s="164"/>
      <c r="E7" s="164"/>
      <c r="F7" s="164"/>
      <c r="G7" s="164" t="s">
        <v>66</v>
      </c>
      <c r="H7" s="164"/>
      <c r="I7" s="164"/>
      <c r="J7" s="164" t="s">
        <v>69</v>
      </c>
      <c r="K7" s="164"/>
      <c r="L7" s="164"/>
      <c r="M7" s="173" t="s">
        <v>70</v>
      </c>
      <c r="N7" s="173" t="s">
        <v>71</v>
      </c>
      <c r="O7" s="173" t="s">
        <v>72</v>
      </c>
    </row>
    <row r="8" spans="1:15" s="26" customFormat="1" ht="78.75" customHeight="1" thickBot="1">
      <c r="A8" s="166"/>
      <c r="B8" s="176"/>
      <c r="C8" s="42" t="s">
        <v>42</v>
      </c>
      <c r="D8" s="42" t="s">
        <v>43</v>
      </c>
      <c r="E8" s="42" t="s">
        <v>29</v>
      </c>
      <c r="F8" s="42" t="s">
        <v>14</v>
      </c>
      <c r="G8" s="42" t="s">
        <v>64</v>
      </c>
      <c r="H8" s="42" t="s">
        <v>65</v>
      </c>
      <c r="I8" s="42" t="s">
        <v>14</v>
      </c>
      <c r="J8" s="42" t="s">
        <v>67</v>
      </c>
      <c r="K8" s="42" t="s">
        <v>68</v>
      </c>
      <c r="L8" s="42" t="s">
        <v>14</v>
      </c>
      <c r="M8" s="174"/>
      <c r="N8" s="174"/>
      <c r="O8" s="174"/>
    </row>
    <row r="9" spans="1:15" s="4" customFormat="1" ht="15" thickBot="1">
      <c r="A9" s="43"/>
      <c r="B9" s="46">
        <v>1</v>
      </c>
      <c r="C9" s="167">
        <v>2</v>
      </c>
      <c r="D9" s="168"/>
      <c r="E9" s="168"/>
      <c r="F9" s="169"/>
      <c r="G9" s="167">
        <v>3</v>
      </c>
      <c r="H9" s="168"/>
      <c r="I9" s="169"/>
      <c r="J9" s="167">
        <v>4</v>
      </c>
      <c r="K9" s="168"/>
      <c r="L9" s="169"/>
      <c r="M9" s="47">
        <v>5</v>
      </c>
      <c r="N9" s="47">
        <v>6</v>
      </c>
      <c r="O9" s="48">
        <v>7</v>
      </c>
    </row>
    <row r="10" spans="1:15" s="67" customFormat="1" ht="15">
      <c r="A10" s="65">
        <v>1</v>
      </c>
      <c r="B10" s="91" t="s">
        <v>12</v>
      </c>
      <c r="C10" s="73">
        <v>17620</v>
      </c>
      <c r="D10" s="73">
        <v>7428</v>
      </c>
      <c r="E10" s="73">
        <v>5813</v>
      </c>
      <c r="F10" s="73">
        <f aca="true" t="shared" si="0" ref="F10:F22">SUM(C10:E10)</f>
        <v>30861</v>
      </c>
      <c r="G10" s="73">
        <v>5721</v>
      </c>
      <c r="H10" s="73">
        <v>2290</v>
      </c>
      <c r="I10" s="73">
        <f aca="true" t="shared" si="1" ref="I10:I22">SUM(G10:H10)</f>
        <v>8011</v>
      </c>
      <c r="J10" s="73">
        <v>5721</v>
      </c>
      <c r="K10" s="73">
        <v>2215</v>
      </c>
      <c r="L10" s="73">
        <f aca="true" t="shared" si="2" ref="L10:L22">SUM(J10:K10)</f>
        <v>7936</v>
      </c>
      <c r="M10" s="73">
        <v>6504</v>
      </c>
      <c r="N10" s="73">
        <v>2414</v>
      </c>
      <c r="O10" s="92">
        <v>0</v>
      </c>
    </row>
    <row r="11" spans="1:15" s="67" customFormat="1" ht="15">
      <c r="A11" s="65">
        <v>2</v>
      </c>
      <c r="B11" s="66" t="s">
        <v>13</v>
      </c>
      <c r="C11" s="73">
        <v>18793</v>
      </c>
      <c r="D11" s="73">
        <v>7892</v>
      </c>
      <c r="E11" s="73">
        <v>10735</v>
      </c>
      <c r="F11" s="73">
        <f>SUM(C11:E11)</f>
        <v>37420</v>
      </c>
      <c r="G11" s="73">
        <v>12032</v>
      </c>
      <c r="H11" s="73">
        <v>5435</v>
      </c>
      <c r="I11" s="73">
        <f>SUM(G11:H11)</f>
        <v>17467</v>
      </c>
      <c r="J11" s="73">
        <v>10753</v>
      </c>
      <c r="K11" s="73">
        <v>6058</v>
      </c>
      <c r="L11" s="73">
        <f>SUM(J11:K11)</f>
        <v>16811</v>
      </c>
      <c r="M11" s="73">
        <v>6641</v>
      </c>
      <c r="N11" s="73">
        <v>2253</v>
      </c>
      <c r="O11" s="92">
        <v>0</v>
      </c>
    </row>
    <row r="12" spans="1:15" s="67" customFormat="1" ht="15.75">
      <c r="A12" s="65">
        <v>3</v>
      </c>
      <c r="B12" s="66" t="s">
        <v>5</v>
      </c>
      <c r="C12" s="94">
        <v>37803</v>
      </c>
      <c r="D12" s="94">
        <v>14569</v>
      </c>
      <c r="E12" s="94">
        <v>17851</v>
      </c>
      <c r="F12" s="73">
        <f t="shared" si="0"/>
        <v>70223</v>
      </c>
      <c r="G12" s="73">
        <v>7423</v>
      </c>
      <c r="H12" s="94">
        <v>6469</v>
      </c>
      <c r="I12" s="73">
        <f t="shared" si="1"/>
        <v>13892</v>
      </c>
      <c r="J12" s="73">
        <v>6103</v>
      </c>
      <c r="K12" s="95">
        <v>6285</v>
      </c>
      <c r="L12" s="73">
        <f t="shared" si="2"/>
        <v>12388</v>
      </c>
      <c r="M12" s="143">
        <v>5482</v>
      </c>
      <c r="N12" s="94">
        <v>1025</v>
      </c>
      <c r="O12" s="110">
        <v>2</v>
      </c>
    </row>
    <row r="13" spans="1:15" s="67" customFormat="1" ht="15">
      <c r="A13" s="65">
        <v>4</v>
      </c>
      <c r="B13" s="66" t="s">
        <v>9</v>
      </c>
      <c r="C13" s="94">
        <v>19297</v>
      </c>
      <c r="D13" s="94">
        <v>7953</v>
      </c>
      <c r="E13" s="94">
        <v>12871</v>
      </c>
      <c r="F13" s="73">
        <f>SUM(C13:E13)</f>
        <v>40121</v>
      </c>
      <c r="G13" s="73">
        <v>10297</v>
      </c>
      <c r="H13" s="94">
        <v>4559</v>
      </c>
      <c r="I13" s="73">
        <f t="shared" si="1"/>
        <v>14856</v>
      </c>
      <c r="J13" s="73">
        <v>10192</v>
      </c>
      <c r="K13" s="95">
        <v>4559</v>
      </c>
      <c r="L13" s="73">
        <f t="shared" si="2"/>
        <v>14751</v>
      </c>
      <c r="M13" s="142">
        <v>12190</v>
      </c>
      <c r="N13" s="94">
        <v>3483</v>
      </c>
      <c r="O13" s="96">
        <v>0</v>
      </c>
    </row>
    <row r="14" spans="1:15" s="67" customFormat="1" ht="15">
      <c r="A14" s="65">
        <v>5</v>
      </c>
      <c r="B14" s="66" t="s">
        <v>11</v>
      </c>
      <c r="C14" s="94">
        <v>5921</v>
      </c>
      <c r="D14" s="94">
        <v>28439</v>
      </c>
      <c r="E14" s="94">
        <v>12353</v>
      </c>
      <c r="F14" s="73">
        <f t="shared" si="0"/>
        <v>46713</v>
      </c>
      <c r="G14" s="73">
        <v>8009</v>
      </c>
      <c r="H14" s="94">
        <v>4469</v>
      </c>
      <c r="I14" s="73">
        <f t="shared" si="1"/>
        <v>12478</v>
      </c>
      <c r="J14" s="73">
        <v>7499</v>
      </c>
      <c r="K14" s="95">
        <v>3348</v>
      </c>
      <c r="L14" s="73">
        <f t="shared" si="2"/>
        <v>10847</v>
      </c>
      <c r="M14" s="94">
        <v>3666</v>
      </c>
      <c r="N14" s="94">
        <v>2657</v>
      </c>
      <c r="O14" s="96">
        <v>0</v>
      </c>
    </row>
    <row r="15" spans="1:15" s="67" customFormat="1" ht="15">
      <c r="A15" s="65">
        <v>6</v>
      </c>
      <c r="B15" s="66" t="s">
        <v>1</v>
      </c>
      <c r="C15" s="94">
        <v>13898</v>
      </c>
      <c r="D15" s="94">
        <v>11761</v>
      </c>
      <c r="E15" s="94">
        <v>8684</v>
      </c>
      <c r="F15" s="73">
        <f t="shared" si="0"/>
        <v>34343</v>
      </c>
      <c r="G15" s="73">
        <v>746</v>
      </c>
      <c r="H15" s="94">
        <v>886</v>
      </c>
      <c r="I15" s="73">
        <f t="shared" si="1"/>
        <v>1632</v>
      </c>
      <c r="J15" s="73">
        <v>648</v>
      </c>
      <c r="K15" s="95">
        <v>1222</v>
      </c>
      <c r="L15" s="73">
        <f t="shared" si="2"/>
        <v>1870</v>
      </c>
      <c r="M15" s="94">
        <v>3070</v>
      </c>
      <c r="N15" s="94">
        <v>838</v>
      </c>
      <c r="O15" s="96">
        <v>0</v>
      </c>
    </row>
    <row r="16" spans="1:15" s="67" customFormat="1" ht="15">
      <c r="A16" s="65">
        <v>7</v>
      </c>
      <c r="B16" s="66" t="s">
        <v>10</v>
      </c>
      <c r="C16" s="94">
        <v>7812</v>
      </c>
      <c r="D16" s="94">
        <v>13653</v>
      </c>
      <c r="E16" s="94">
        <v>11779</v>
      </c>
      <c r="F16" s="73">
        <f t="shared" si="0"/>
        <v>33244</v>
      </c>
      <c r="G16" s="73">
        <v>9072</v>
      </c>
      <c r="H16" s="94">
        <v>2748</v>
      </c>
      <c r="I16" s="73">
        <f>SUM(G16:H16)</f>
        <v>11820</v>
      </c>
      <c r="J16" s="73">
        <v>8182</v>
      </c>
      <c r="K16" s="95">
        <v>2271</v>
      </c>
      <c r="L16" s="73">
        <f t="shared" si="2"/>
        <v>10453</v>
      </c>
      <c r="M16" s="94">
        <v>6387</v>
      </c>
      <c r="N16" s="94">
        <v>3964</v>
      </c>
      <c r="O16" s="96">
        <v>0</v>
      </c>
    </row>
    <row r="17" spans="1:15" s="67" customFormat="1" ht="15">
      <c r="A17" s="65">
        <v>8</v>
      </c>
      <c r="B17" s="66" t="s">
        <v>6</v>
      </c>
      <c r="C17" s="94">
        <v>15826</v>
      </c>
      <c r="D17" s="94">
        <v>16353</v>
      </c>
      <c r="E17" s="94">
        <v>15761</v>
      </c>
      <c r="F17" s="73">
        <f t="shared" si="0"/>
        <v>47940</v>
      </c>
      <c r="G17" s="73">
        <v>5370</v>
      </c>
      <c r="H17" s="94">
        <v>5115</v>
      </c>
      <c r="I17" s="73">
        <f t="shared" si="1"/>
        <v>10485</v>
      </c>
      <c r="J17" s="73">
        <v>4706</v>
      </c>
      <c r="K17" s="95">
        <v>5406</v>
      </c>
      <c r="L17" s="73">
        <f t="shared" si="2"/>
        <v>10112</v>
      </c>
      <c r="M17" s="94">
        <v>5667</v>
      </c>
      <c r="N17" s="94">
        <v>3032</v>
      </c>
      <c r="O17" s="96">
        <v>0</v>
      </c>
    </row>
    <row r="18" spans="1:15" s="67" customFormat="1" ht="15">
      <c r="A18" s="65">
        <v>9</v>
      </c>
      <c r="B18" s="66" t="s">
        <v>7</v>
      </c>
      <c r="C18" s="94">
        <v>4854</v>
      </c>
      <c r="D18" s="94">
        <v>8637</v>
      </c>
      <c r="E18" s="95">
        <v>5523</v>
      </c>
      <c r="F18" s="73">
        <f t="shared" si="0"/>
        <v>19014</v>
      </c>
      <c r="G18" s="73">
        <v>5831</v>
      </c>
      <c r="H18" s="95">
        <v>2831</v>
      </c>
      <c r="I18" s="73">
        <f t="shared" si="1"/>
        <v>8662</v>
      </c>
      <c r="J18" s="73">
        <v>4895</v>
      </c>
      <c r="K18" s="95">
        <v>3002</v>
      </c>
      <c r="L18" s="73">
        <f t="shared" si="2"/>
        <v>7897</v>
      </c>
      <c r="M18" s="94">
        <v>7811</v>
      </c>
      <c r="N18" s="94">
        <v>2699</v>
      </c>
      <c r="O18" s="96">
        <v>0</v>
      </c>
    </row>
    <row r="19" spans="1:15" s="67" customFormat="1" ht="15">
      <c r="A19" s="65">
        <v>10</v>
      </c>
      <c r="B19" s="66" t="s">
        <v>0</v>
      </c>
      <c r="C19" s="94">
        <v>43495</v>
      </c>
      <c r="D19" s="94">
        <v>833</v>
      </c>
      <c r="E19" s="94">
        <v>13895</v>
      </c>
      <c r="F19" s="73">
        <f t="shared" si="0"/>
        <v>58223</v>
      </c>
      <c r="G19" s="73">
        <v>8048</v>
      </c>
      <c r="H19" s="95">
        <v>2178</v>
      </c>
      <c r="I19" s="73">
        <f t="shared" si="1"/>
        <v>10226</v>
      </c>
      <c r="J19" s="73">
        <v>7678</v>
      </c>
      <c r="K19" s="95">
        <v>2278</v>
      </c>
      <c r="L19" s="73">
        <f t="shared" si="2"/>
        <v>9956</v>
      </c>
      <c r="M19" s="94">
        <v>10961</v>
      </c>
      <c r="N19" s="94">
        <v>14308</v>
      </c>
      <c r="O19" s="96">
        <v>0</v>
      </c>
    </row>
    <row r="20" spans="1:15" s="67" customFormat="1" ht="15">
      <c r="A20" s="65">
        <v>11</v>
      </c>
      <c r="B20" s="66" t="s">
        <v>8</v>
      </c>
      <c r="C20" s="94">
        <v>4621</v>
      </c>
      <c r="D20" s="94">
        <v>10405</v>
      </c>
      <c r="E20" s="94">
        <v>6322</v>
      </c>
      <c r="F20" s="73">
        <f t="shared" si="0"/>
        <v>21348</v>
      </c>
      <c r="G20" s="73">
        <v>4427</v>
      </c>
      <c r="H20" s="95">
        <v>1258</v>
      </c>
      <c r="I20" s="73">
        <f t="shared" si="1"/>
        <v>5685</v>
      </c>
      <c r="J20" s="73">
        <v>4200</v>
      </c>
      <c r="K20" s="95">
        <v>1258</v>
      </c>
      <c r="L20" s="73">
        <f t="shared" si="2"/>
        <v>5458</v>
      </c>
      <c r="M20" s="94">
        <v>1258</v>
      </c>
      <c r="N20" s="94">
        <v>522</v>
      </c>
      <c r="O20" s="96">
        <v>0</v>
      </c>
    </row>
    <row r="21" spans="1:15" s="67" customFormat="1" ht="15">
      <c r="A21" s="65">
        <v>12</v>
      </c>
      <c r="B21" s="66" t="s">
        <v>4</v>
      </c>
      <c r="C21" s="143">
        <v>23186</v>
      </c>
      <c r="D21" s="94">
        <v>2309</v>
      </c>
      <c r="E21" s="94">
        <v>13633</v>
      </c>
      <c r="F21" s="73">
        <f t="shared" si="0"/>
        <v>39128</v>
      </c>
      <c r="G21" s="73">
        <v>8714</v>
      </c>
      <c r="H21" s="94">
        <v>3977</v>
      </c>
      <c r="I21" s="73">
        <f t="shared" si="1"/>
        <v>12691</v>
      </c>
      <c r="J21" s="73">
        <v>8673</v>
      </c>
      <c r="K21" s="95">
        <v>3772</v>
      </c>
      <c r="L21" s="73">
        <f t="shared" si="2"/>
        <v>12445</v>
      </c>
      <c r="M21" s="142">
        <v>11129</v>
      </c>
      <c r="N21" s="130">
        <v>3880</v>
      </c>
      <c r="O21" s="96">
        <v>0</v>
      </c>
    </row>
    <row r="22" spans="1:15" s="67" customFormat="1" ht="15">
      <c r="A22" s="65">
        <v>13</v>
      </c>
      <c r="B22" s="66" t="s">
        <v>3</v>
      </c>
      <c r="C22" s="94">
        <v>34362</v>
      </c>
      <c r="D22" s="94">
        <v>3512</v>
      </c>
      <c r="E22" s="94">
        <v>13273</v>
      </c>
      <c r="F22" s="73">
        <f t="shared" si="0"/>
        <v>51147</v>
      </c>
      <c r="G22" s="73">
        <v>5514</v>
      </c>
      <c r="H22" s="94">
        <v>5740</v>
      </c>
      <c r="I22" s="73">
        <f t="shared" si="1"/>
        <v>11254</v>
      </c>
      <c r="J22" s="73">
        <v>4203</v>
      </c>
      <c r="K22" s="94">
        <v>4498</v>
      </c>
      <c r="L22" s="73">
        <f t="shared" si="2"/>
        <v>8701</v>
      </c>
      <c r="M22" s="94">
        <v>8242</v>
      </c>
      <c r="N22" s="94">
        <v>2979</v>
      </c>
      <c r="O22" s="94">
        <v>0</v>
      </c>
    </row>
    <row r="23" spans="1:15" ht="13.5">
      <c r="A23" s="31"/>
      <c r="B23" s="17" t="s">
        <v>14</v>
      </c>
      <c r="C23" s="45">
        <f aca="true" t="shared" si="3" ref="C23:O23">SUM(C10:C22)</f>
        <v>247488</v>
      </c>
      <c r="D23" s="45">
        <f t="shared" si="3"/>
        <v>133744</v>
      </c>
      <c r="E23" s="45">
        <f t="shared" si="3"/>
        <v>148493</v>
      </c>
      <c r="F23" s="45">
        <f t="shared" si="3"/>
        <v>529725</v>
      </c>
      <c r="G23" s="45">
        <f t="shared" si="3"/>
        <v>91204</v>
      </c>
      <c r="H23" s="45">
        <f t="shared" si="3"/>
        <v>47955</v>
      </c>
      <c r="I23" s="45">
        <f t="shared" si="3"/>
        <v>139159</v>
      </c>
      <c r="J23" s="45">
        <f t="shared" si="3"/>
        <v>83453</v>
      </c>
      <c r="K23" s="45">
        <f t="shared" si="3"/>
        <v>46172</v>
      </c>
      <c r="L23" s="45">
        <f t="shared" si="3"/>
        <v>129625</v>
      </c>
      <c r="M23" s="45">
        <f t="shared" si="3"/>
        <v>89008</v>
      </c>
      <c r="N23" s="45">
        <f t="shared" si="3"/>
        <v>44054</v>
      </c>
      <c r="O23" s="45">
        <f t="shared" si="3"/>
        <v>2</v>
      </c>
    </row>
    <row r="24" spans="1:15" ht="13.5">
      <c r="A24" s="19"/>
      <c r="B24" s="9"/>
      <c r="C24" s="12"/>
      <c r="D24" s="12"/>
      <c r="E24" s="62"/>
      <c r="F24" s="62"/>
      <c r="G24" s="12"/>
      <c r="H24" s="12"/>
      <c r="I24" s="12"/>
      <c r="J24" s="12"/>
      <c r="K24" s="37"/>
      <c r="L24" s="12"/>
      <c r="M24" s="54">
        <f>M16/K16</f>
        <v>2.8124174372523116</v>
      </c>
      <c r="N24" s="12"/>
      <c r="O24" s="12"/>
    </row>
    <row r="25" spans="1:15" ht="13.5">
      <c r="A25" s="19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3.5">
      <c r="A26" s="19"/>
      <c r="B26" s="9"/>
      <c r="C26" s="12"/>
      <c r="D26" s="12"/>
      <c r="E26" s="12"/>
      <c r="F26" s="63"/>
      <c r="G26" s="12"/>
      <c r="H26" s="12"/>
      <c r="I26" s="12"/>
      <c r="J26" s="12"/>
      <c r="K26" s="12"/>
      <c r="L26" s="170"/>
      <c r="M26" s="170"/>
      <c r="N26" s="170"/>
      <c r="O26" s="170"/>
    </row>
    <row r="27" spans="1:15" ht="13.5">
      <c r="A27" s="19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70"/>
      <c r="M27" s="170"/>
      <c r="N27" s="170"/>
      <c r="O27" s="170"/>
    </row>
  </sheetData>
  <mergeCells count="16">
    <mergeCell ref="L26:O26"/>
    <mergeCell ref="L27:O27"/>
    <mergeCell ref="A1:O1"/>
    <mergeCell ref="A4:O4"/>
    <mergeCell ref="C7:F7"/>
    <mergeCell ref="A2:O2"/>
    <mergeCell ref="M7:M8"/>
    <mergeCell ref="N7:N8"/>
    <mergeCell ref="O7:O8"/>
    <mergeCell ref="B7:B8"/>
    <mergeCell ref="G7:I7"/>
    <mergeCell ref="J7:L7"/>
    <mergeCell ref="A7:A8"/>
    <mergeCell ref="C9:F9"/>
    <mergeCell ref="G9:I9"/>
    <mergeCell ref="J9:L9"/>
  </mergeCells>
  <printOptions horizontalCentered="1"/>
  <pageMargins left="0.5" right="0.25" top="0.5" bottom="0.75" header="0.5" footer="0.5"/>
  <pageSetup horizontalDpi="600" verticalDpi="600" orientation="landscape" paperSize="9" scale="89" r:id="rId3"/>
  <headerFooter alignWithMargins="0">
    <oddHeader>&amp;RPart-I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SheetLayoutView="85" workbookViewId="0" topLeftCell="A1">
      <pane ySplit="9" topLeftCell="BM13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10.421875" style="1" customWidth="1"/>
    <col min="4" max="4" width="10.00390625" style="1" customWidth="1"/>
    <col min="5" max="5" width="9.7109375" style="1" bestFit="1" customWidth="1"/>
    <col min="6" max="6" width="11.7109375" style="1" bestFit="1" customWidth="1"/>
    <col min="7" max="8" width="11.00390625" style="1" bestFit="1" customWidth="1"/>
    <col min="9" max="9" width="10.7109375" style="1" bestFit="1" customWidth="1"/>
    <col min="10" max="10" width="11.421875" style="1" bestFit="1" customWidth="1"/>
    <col min="11" max="11" width="13.140625" style="1" customWidth="1"/>
    <col min="12" max="12" width="12.28125" style="1" customWidth="1"/>
    <col min="13" max="13" width="10.00390625" style="1" customWidth="1"/>
    <col min="14" max="14" width="9.57421875" style="1" bestFit="1" customWidth="1"/>
    <col min="15" max="16384" width="9.140625" style="1" customWidth="1"/>
  </cols>
  <sheetData>
    <row r="1" spans="1:13" ht="29.2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59" customFormat="1" ht="25.5" customHeight="1">
      <c r="A2" s="181" t="s">
        <v>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 customHeight="1">
      <c r="A4" s="179" t="s">
        <v>84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>
      <c r="A6" s="8" t="s">
        <v>16</v>
      </c>
      <c r="B6" s="9"/>
      <c r="C6" s="75"/>
      <c r="D6" s="10"/>
      <c r="E6" s="10"/>
      <c r="F6" s="10"/>
      <c r="G6" s="68"/>
      <c r="H6" s="10"/>
      <c r="I6" s="10"/>
      <c r="J6" s="10"/>
      <c r="K6" s="10"/>
      <c r="L6" s="12"/>
      <c r="M6" s="12"/>
    </row>
    <row r="7" spans="1:13" s="25" customFormat="1" ht="30" customHeight="1">
      <c r="A7" s="177" t="s">
        <v>17</v>
      </c>
      <c r="B7" s="164" t="s">
        <v>2</v>
      </c>
      <c r="C7" s="180" t="s">
        <v>33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s="26" customFormat="1" ht="14.25" customHeight="1">
      <c r="A8" s="177"/>
      <c r="B8" s="164"/>
      <c r="C8" s="173" t="s">
        <v>42</v>
      </c>
      <c r="D8" s="173"/>
      <c r="E8" s="173" t="s">
        <v>43</v>
      </c>
      <c r="F8" s="173"/>
      <c r="G8" s="183" t="s">
        <v>20</v>
      </c>
      <c r="H8" s="184"/>
      <c r="I8" s="173" t="s">
        <v>46</v>
      </c>
      <c r="J8" s="173"/>
      <c r="K8" s="173" t="s">
        <v>47</v>
      </c>
      <c r="L8" s="173" t="s">
        <v>81</v>
      </c>
      <c r="M8" s="173" t="s">
        <v>48</v>
      </c>
    </row>
    <row r="9" spans="1:13" s="26" customFormat="1" ht="45" customHeight="1">
      <c r="A9" s="177"/>
      <c r="B9" s="164"/>
      <c r="C9" s="44" t="s">
        <v>44</v>
      </c>
      <c r="D9" s="44" t="s">
        <v>45</v>
      </c>
      <c r="E9" s="44" t="s">
        <v>44</v>
      </c>
      <c r="F9" s="44" t="s">
        <v>45</v>
      </c>
      <c r="G9" s="44" t="s">
        <v>44</v>
      </c>
      <c r="H9" s="44" t="s">
        <v>45</v>
      </c>
      <c r="I9" s="14" t="s">
        <v>73</v>
      </c>
      <c r="J9" s="14" t="s">
        <v>74</v>
      </c>
      <c r="K9" s="173"/>
      <c r="L9" s="173"/>
      <c r="M9" s="173"/>
    </row>
    <row r="10" spans="1:13" s="4" customFormat="1" ht="14.25">
      <c r="A10" s="56">
        <v>1</v>
      </c>
      <c r="B10" s="57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6">
        <v>11</v>
      </c>
      <c r="L10" s="56">
        <v>12</v>
      </c>
      <c r="M10" s="56">
        <v>13</v>
      </c>
    </row>
    <row r="11" spans="1:16" s="53" customFormat="1" ht="15">
      <c r="A11" s="64">
        <v>1</v>
      </c>
      <c r="B11" s="51" t="s">
        <v>12</v>
      </c>
      <c r="C11" s="111">
        <v>4542</v>
      </c>
      <c r="D11" s="80">
        <v>0.829165</v>
      </c>
      <c r="E11" s="111">
        <v>1730</v>
      </c>
      <c r="F11" s="80">
        <v>0.30197</v>
      </c>
      <c r="G11" s="111">
        <v>1673</v>
      </c>
      <c r="H11" s="80">
        <v>0.3171</v>
      </c>
      <c r="I11" s="112">
        <f>C11+E11+G11</f>
        <v>7945</v>
      </c>
      <c r="J11" s="80">
        <f>D11+F11+H11</f>
        <v>1.448235</v>
      </c>
      <c r="K11" s="111">
        <v>39237</v>
      </c>
      <c r="L11" s="111">
        <v>951</v>
      </c>
      <c r="M11" s="85">
        <v>20</v>
      </c>
      <c r="N11" s="53">
        <f>J11*70</f>
        <v>101.37644999999999</v>
      </c>
      <c r="O11" s="53">
        <v>99.66126</v>
      </c>
      <c r="P11" s="53">
        <f>N11-O11</f>
        <v>1.7151899999999927</v>
      </c>
    </row>
    <row r="12" spans="1:16" s="53" customFormat="1" ht="15">
      <c r="A12" s="64">
        <v>2</v>
      </c>
      <c r="B12" s="51" t="s">
        <v>13</v>
      </c>
      <c r="C12" s="111">
        <v>8329</v>
      </c>
      <c r="D12" s="80">
        <v>0.3413</v>
      </c>
      <c r="E12" s="111">
        <v>4203</v>
      </c>
      <c r="F12" s="80">
        <v>0.20538</v>
      </c>
      <c r="G12" s="111">
        <v>5182</v>
      </c>
      <c r="H12" s="80">
        <v>0.28248</v>
      </c>
      <c r="I12" s="112">
        <f aca="true" t="shared" si="0" ref="I12:I17">C12+E12+G12</f>
        <v>17714</v>
      </c>
      <c r="J12" s="80">
        <f aca="true" t="shared" si="1" ref="J12:J17">D12+F12+H12</f>
        <v>0.8291600000000001</v>
      </c>
      <c r="K12" s="111">
        <v>17086</v>
      </c>
      <c r="L12" s="111">
        <v>1945</v>
      </c>
      <c r="M12" s="85">
        <v>159</v>
      </c>
      <c r="N12" s="53">
        <f aca="true" t="shared" si="2" ref="N12:N23">J12*70</f>
        <v>58.04120000000001</v>
      </c>
      <c r="O12" s="53">
        <v>56.75555</v>
      </c>
      <c r="P12" s="151">
        <f aca="true" t="shared" si="3" ref="P12:P23">N12-O12</f>
        <v>1.285650000000011</v>
      </c>
    </row>
    <row r="13" spans="1:16" s="53" customFormat="1" ht="15">
      <c r="A13" s="64">
        <v>3</v>
      </c>
      <c r="B13" s="51" t="s">
        <v>5</v>
      </c>
      <c r="C13" s="111">
        <v>5731</v>
      </c>
      <c r="D13" s="80">
        <v>0.5925</v>
      </c>
      <c r="E13" s="111">
        <v>6717</v>
      </c>
      <c r="F13" s="80">
        <v>0.89412</v>
      </c>
      <c r="G13" s="111">
        <v>3210</v>
      </c>
      <c r="H13" s="80">
        <v>0.34026</v>
      </c>
      <c r="I13" s="112">
        <f>C13+E13+G13</f>
        <v>15658</v>
      </c>
      <c r="J13" s="80">
        <f t="shared" si="1"/>
        <v>1.82688</v>
      </c>
      <c r="K13" s="111">
        <v>26917</v>
      </c>
      <c r="L13" s="111">
        <v>481</v>
      </c>
      <c r="M13" s="85">
        <v>34</v>
      </c>
      <c r="N13" s="53">
        <f t="shared" si="2"/>
        <v>127.8816</v>
      </c>
      <c r="O13" s="53">
        <v>124.82662</v>
      </c>
      <c r="P13" s="53">
        <f t="shared" si="3"/>
        <v>3.0549800000000005</v>
      </c>
    </row>
    <row r="14" spans="1:16" s="53" customFormat="1" ht="15">
      <c r="A14" s="64">
        <v>4</v>
      </c>
      <c r="B14" s="51" t="s">
        <v>9</v>
      </c>
      <c r="C14" s="111">
        <v>4747</v>
      </c>
      <c r="D14" s="80">
        <v>0.5523525</v>
      </c>
      <c r="E14" s="111">
        <v>3317</v>
      </c>
      <c r="F14" s="80">
        <v>0.2478</v>
      </c>
      <c r="G14" s="111">
        <v>3929</v>
      </c>
      <c r="H14" s="80">
        <v>0.38391</v>
      </c>
      <c r="I14" s="112">
        <f t="shared" si="0"/>
        <v>11993</v>
      </c>
      <c r="J14" s="80">
        <f t="shared" si="1"/>
        <v>1.1840625</v>
      </c>
      <c r="K14" s="111">
        <v>39456</v>
      </c>
      <c r="L14" s="111">
        <v>10588</v>
      </c>
      <c r="M14" s="85">
        <v>7</v>
      </c>
      <c r="N14" s="53">
        <f t="shared" si="2"/>
        <v>82.884375</v>
      </c>
      <c r="O14" s="53">
        <v>80.87679</v>
      </c>
      <c r="P14" s="53">
        <f t="shared" si="3"/>
        <v>2.007585000000006</v>
      </c>
    </row>
    <row r="15" spans="1:16" s="53" customFormat="1" ht="15">
      <c r="A15" s="64">
        <v>5</v>
      </c>
      <c r="B15" s="51" t="s">
        <v>11</v>
      </c>
      <c r="C15" s="111">
        <v>3669</v>
      </c>
      <c r="D15" s="80">
        <v>0.5773199999999999</v>
      </c>
      <c r="E15" s="111">
        <v>13145</v>
      </c>
      <c r="F15" s="80">
        <v>1.1268900000000002</v>
      </c>
      <c r="G15" s="111">
        <v>5443</v>
      </c>
      <c r="H15" s="80">
        <v>0.42811499999999997</v>
      </c>
      <c r="I15" s="112">
        <f t="shared" si="0"/>
        <v>22257</v>
      </c>
      <c r="J15" s="80">
        <f t="shared" si="1"/>
        <v>2.1323250000000002</v>
      </c>
      <c r="K15" s="111">
        <v>58883</v>
      </c>
      <c r="L15" s="111">
        <v>1051</v>
      </c>
      <c r="M15" s="85">
        <v>48</v>
      </c>
      <c r="N15" s="53">
        <f t="shared" si="2"/>
        <v>149.26275</v>
      </c>
      <c r="O15" s="53">
        <v>124.9542</v>
      </c>
      <c r="P15" s="53">
        <f t="shared" si="3"/>
        <v>24.30855000000001</v>
      </c>
    </row>
    <row r="16" spans="1:16" s="53" customFormat="1" ht="15">
      <c r="A16" s="64">
        <v>6</v>
      </c>
      <c r="B16" s="51" t="s">
        <v>1</v>
      </c>
      <c r="C16" s="111">
        <v>4999</v>
      </c>
      <c r="D16" s="80">
        <v>0.37034</v>
      </c>
      <c r="E16" s="111">
        <v>2515</v>
      </c>
      <c r="F16" s="80">
        <v>0.18719</v>
      </c>
      <c r="G16" s="111">
        <v>2571</v>
      </c>
      <c r="H16" s="80">
        <v>0.1493</v>
      </c>
      <c r="I16" s="112">
        <f t="shared" si="0"/>
        <v>10085</v>
      </c>
      <c r="J16" s="80">
        <f t="shared" si="1"/>
        <v>0.70683</v>
      </c>
      <c r="K16" s="111">
        <v>19241</v>
      </c>
      <c r="L16" s="111">
        <v>1519</v>
      </c>
      <c r="M16" s="85">
        <v>24</v>
      </c>
      <c r="N16" s="53">
        <f t="shared" si="2"/>
        <v>49.4781</v>
      </c>
      <c r="O16" s="53">
        <v>48.33766</v>
      </c>
      <c r="P16" s="53">
        <f t="shared" si="3"/>
        <v>1.1404399999999981</v>
      </c>
    </row>
    <row r="17" spans="1:16" s="53" customFormat="1" ht="15">
      <c r="A17" s="64">
        <v>7</v>
      </c>
      <c r="B17" s="51" t="s">
        <v>10</v>
      </c>
      <c r="C17" s="111">
        <v>1350</v>
      </c>
      <c r="D17" s="80">
        <v>0.18706</v>
      </c>
      <c r="E17" s="111">
        <v>3479</v>
      </c>
      <c r="F17" s="80">
        <v>0.7101120999999999</v>
      </c>
      <c r="G17" s="111">
        <v>2021</v>
      </c>
      <c r="H17" s="80">
        <v>0.260625</v>
      </c>
      <c r="I17" s="112">
        <f t="shared" si="0"/>
        <v>6850</v>
      </c>
      <c r="J17" s="80">
        <f t="shared" si="1"/>
        <v>1.1577970999999998</v>
      </c>
      <c r="K17" s="111">
        <v>36700</v>
      </c>
      <c r="L17" s="111">
        <v>464</v>
      </c>
      <c r="M17" s="85">
        <v>29</v>
      </c>
      <c r="N17" s="53">
        <f t="shared" si="2"/>
        <v>81.045797</v>
      </c>
      <c r="O17" s="53">
        <v>72.36621</v>
      </c>
      <c r="P17" s="53">
        <f t="shared" si="3"/>
        <v>8.679586999999998</v>
      </c>
    </row>
    <row r="18" spans="1:16" s="67" customFormat="1" ht="15">
      <c r="A18" s="129">
        <v>8</v>
      </c>
      <c r="B18" s="66" t="s">
        <v>6</v>
      </c>
      <c r="C18" s="130">
        <v>4017</v>
      </c>
      <c r="D18" s="131">
        <v>0.34207</v>
      </c>
      <c r="E18" s="130">
        <v>4627</v>
      </c>
      <c r="F18" s="131">
        <v>0.38448</v>
      </c>
      <c r="G18" s="130">
        <v>5381</v>
      </c>
      <c r="H18" s="132">
        <v>0.41472</v>
      </c>
      <c r="I18" s="112">
        <f aca="true" t="shared" si="4" ref="I18:I23">C18+E18+G18</f>
        <v>14025</v>
      </c>
      <c r="J18" s="80">
        <f aca="true" t="shared" si="5" ref="J18:J23">D18+F18+H18</f>
        <v>1.14127</v>
      </c>
      <c r="K18" s="96">
        <v>43523</v>
      </c>
      <c r="L18" s="96">
        <v>1152</v>
      </c>
      <c r="M18" s="96">
        <v>8</v>
      </c>
      <c r="N18" s="53">
        <f t="shared" si="2"/>
        <v>79.8889</v>
      </c>
      <c r="O18" s="67">
        <v>89.05026</v>
      </c>
      <c r="P18" s="151">
        <f t="shared" si="3"/>
        <v>-9.161359999999988</v>
      </c>
    </row>
    <row r="19" spans="1:16" s="53" customFormat="1" ht="15">
      <c r="A19" s="64">
        <v>9</v>
      </c>
      <c r="B19" s="146" t="s">
        <v>7</v>
      </c>
      <c r="C19" s="111">
        <v>4581</v>
      </c>
      <c r="D19" s="80">
        <v>0.18845</v>
      </c>
      <c r="E19" s="111">
        <v>5293</v>
      </c>
      <c r="F19" s="97">
        <v>0.26093</v>
      </c>
      <c r="G19" s="147">
        <v>4583</v>
      </c>
      <c r="H19" s="97">
        <v>0.17749</v>
      </c>
      <c r="I19" s="112">
        <f t="shared" si="4"/>
        <v>14457</v>
      </c>
      <c r="J19" s="80">
        <f t="shared" si="5"/>
        <v>0.62687</v>
      </c>
      <c r="K19" s="111">
        <v>29610</v>
      </c>
      <c r="L19" s="111">
        <v>486</v>
      </c>
      <c r="M19" s="85">
        <v>43</v>
      </c>
      <c r="N19" s="53">
        <f t="shared" si="2"/>
        <v>43.880900000000004</v>
      </c>
      <c r="O19" s="53">
        <v>43.51732</v>
      </c>
      <c r="P19" s="53">
        <f t="shared" si="3"/>
        <v>0.363580000000006</v>
      </c>
    </row>
    <row r="20" spans="1:16" s="53" customFormat="1" ht="15">
      <c r="A20" s="64">
        <v>10</v>
      </c>
      <c r="B20" s="51" t="s">
        <v>0</v>
      </c>
      <c r="C20" s="111">
        <v>17191</v>
      </c>
      <c r="D20" s="80">
        <v>0.74473</v>
      </c>
      <c r="E20" s="111">
        <v>648</v>
      </c>
      <c r="F20" s="80">
        <v>0.0317</v>
      </c>
      <c r="G20" s="111">
        <v>4565</v>
      </c>
      <c r="H20" s="97">
        <v>0.20532</v>
      </c>
      <c r="I20" s="112">
        <f>C20+E20+G20</f>
        <v>22404</v>
      </c>
      <c r="J20" s="80">
        <f>D20+F20+H20</f>
        <v>0.9817499999999999</v>
      </c>
      <c r="K20" s="111">
        <v>3373</v>
      </c>
      <c r="L20" s="111">
        <v>4685</v>
      </c>
      <c r="M20" s="85">
        <v>523</v>
      </c>
      <c r="N20" s="53">
        <f t="shared" si="2"/>
        <v>68.7225</v>
      </c>
      <c r="O20" s="53">
        <v>73.95239</v>
      </c>
      <c r="P20" s="151">
        <f t="shared" si="3"/>
        <v>-5.2298899999999975</v>
      </c>
    </row>
    <row r="21" spans="1:16" s="53" customFormat="1" ht="15">
      <c r="A21" s="64">
        <v>11</v>
      </c>
      <c r="B21" s="51" t="s">
        <v>8</v>
      </c>
      <c r="C21" s="111">
        <v>1360</v>
      </c>
      <c r="D21" s="148">
        <v>0.0999</v>
      </c>
      <c r="E21" s="111">
        <v>3821</v>
      </c>
      <c r="F21" s="80">
        <v>0.27217</v>
      </c>
      <c r="G21" s="111">
        <v>2232</v>
      </c>
      <c r="H21" s="97">
        <v>0.16902</v>
      </c>
      <c r="I21" s="112">
        <f t="shared" si="4"/>
        <v>7413</v>
      </c>
      <c r="J21" s="80">
        <f t="shared" si="5"/>
        <v>0.5410900000000001</v>
      </c>
      <c r="K21" s="147">
        <v>14146</v>
      </c>
      <c r="L21" s="85">
        <v>392</v>
      </c>
      <c r="M21" s="85">
        <v>0</v>
      </c>
      <c r="N21" s="53">
        <f t="shared" si="2"/>
        <v>37.87630000000001</v>
      </c>
      <c r="O21" s="53">
        <v>39.10984</v>
      </c>
      <c r="P21" s="151">
        <f t="shared" si="3"/>
        <v>-1.2335399999999908</v>
      </c>
    </row>
    <row r="22" spans="1:16" s="53" customFormat="1" ht="15">
      <c r="A22" s="64">
        <v>12</v>
      </c>
      <c r="B22" s="51" t="s">
        <v>4</v>
      </c>
      <c r="C22" s="111">
        <v>6943</v>
      </c>
      <c r="D22" s="80">
        <v>0.63064</v>
      </c>
      <c r="E22" s="111">
        <v>1498</v>
      </c>
      <c r="F22" s="80">
        <v>0.343315</v>
      </c>
      <c r="G22" s="111">
        <v>4920</v>
      </c>
      <c r="H22" s="80">
        <v>0.4755257</v>
      </c>
      <c r="I22" s="112">
        <f t="shared" si="4"/>
        <v>13361</v>
      </c>
      <c r="J22" s="80">
        <f t="shared" si="5"/>
        <v>1.4494806999999998</v>
      </c>
      <c r="K22" s="111">
        <v>46337</v>
      </c>
      <c r="L22" s="111">
        <v>2241</v>
      </c>
      <c r="M22" s="85">
        <v>12</v>
      </c>
      <c r="N22" s="53">
        <f t="shared" si="2"/>
        <v>101.46364899999999</v>
      </c>
      <c r="O22" s="53">
        <v>99.67648</v>
      </c>
      <c r="P22" s="53">
        <f t="shared" si="3"/>
        <v>1.7871689999999916</v>
      </c>
    </row>
    <row r="23" spans="1:16" s="53" customFormat="1" ht="15">
      <c r="A23" s="64">
        <v>13</v>
      </c>
      <c r="B23" s="51" t="s">
        <v>3</v>
      </c>
      <c r="C23" s="111">
        <v>13251</v>
      </c>
      <c r="D23" s="80">
        <v>0.56672</v>
      </c>
      <c r="E23" s="111">
        <v>1812</v>
      </c>
      <c r="F23" s="80">
        <v>0.06909</v>
      </c>
      <c r="G23" s="111">
        <v>3269</v>
      </c>
      <c r="H23" s="80">
        <v>0.10981</v>
      </c>
      <c r="I23" s="112">
        <f t="shared" si="4"/>
        <v>18332</v>
      </c>
      <c r="J23" s="80">
        <f t="shared" si="5"/>
        <v>0.74562</v>
      </c>
      <c r="K23" s="111">
        <v>20854</v>
      </c>
      <c r="L23" s="111">
        <v>759</v>
      </c>
      <c r="M23" s="85">
        <v>99</v>
      </c>
      <c r="N23" s="53">
        <f t="shared" si="2"/>
        <v>52.1934</v>
      </c>
      <c r="O23" s="53">
        <v>62.81709</v>
      </c>
      <c r="P23" s="150">
        <f t="shared" si="3"/>
        <v>-10.623690000000003</v>
      </c>
    </row>
    <row r="24" spans="1:16" ht="19.5" customHeight="1">
      <c r="A24" s="16"/>
      <c r="B24" s="17" t="s">
        <v>14</v>
      </c>
      <c r="C24" s="45">
        <f aca="true" t="shared" si="6" ref="C24:M24">SUM(C11:C23)</f>
        <v>80710</v>
      </c>
      <c r="D24" s="36">
        <f t="shared" si="6"/>
        <v>6.022547499999999</v>
      </c>
      <c r="E24" s="45">
        <f t="shared" si="6"/>
        <v>52805</v>
      </c>
      <c r="F24" s="36">
        <f t="shared" si="6"/>
        <v>5.0351471</v>
      </c>
      <c r="G24" s="45">
        <f t="shared" si="6"/>
        <v>48979</v>
      </c>
      <c r="H24" s="36">
        <f t="shared" si="6"/>
        <v>3.7136757</v>
      </c>
      <c r="I24" s="45">
        <f>SUM(I11:I23)</f>
        <v>182494</v>
      </c>
      <c r="J24" s="140">
        <f>SUM(J11:J23)</f>
        <v>14.771370300000003</v>
      </c>
      <c r="K24" s="45">
        <f t="shared" si="6"/>
        <v>395363</v>
      </c>
      <c r="L24" s="45">
        <f>SUM(L11:L23)</f>
        <v>26714</v>
      </c>
      <c r="M24" s="84">
        <f t="shared" si="6"/>
        <v>1006</v>
      </c>
      <c r="N24" s="1">
        <f>J24*68</f>
        <v>1004.4531804000002</v>
      </c>
      <c r="P24" s="2">
        <f>SUM(P11:P23)</f>
        <v>18.094251000000035</v>
      </c>
    </row>
    <row r="25" spans="1:14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>
        <f>J25*68</f>
        <v>0</v>
      </c>
    </row>
    <row r="26" spans="1:13" ht="13.5">
      <c r="A26" s="12"/>
      <c r="B26" s="103" t="s">
        <v>82</v>
      </c>
      <c r="C26" s="104"/>
      <c r="D26" s="105"/>
      <c r="E26" s="89"/>
      <c r="F26" s="87"/>
      <c r="G26" s="86"/>
      <c r="H26" s="69"/>
      <c r="I26" s="71"/>
      <c r="J26" s="71"/>
      <c r="K26" s="12"/>
      <c r="L26" s="37"/>
      <c r="M26" s="12"/>
    </row>
    <row r="27" spans="1:13" ht="12.75" customHeight="1">
      <c r="A27" s="12"/>
      <c r="B27" s="9"/>
      <c r="C27" s="70"/>
      <c r="D27" s="72"/>
      <c r="E27" s="70"/>
      <c r="F27" s="72"/>
      <c r="G27" s="70"/>
      <c r="H27" s="86"/>
      <c r="I27" s="70"/>
      <c r="J27" s="70"/>
      <c r="K27" s="12"/>
      <c r="L27" s="12"/>
      <c r="M27" s="12"/>
    </row>
    <row r="28" spans="1:13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82"/>
      <c r="L28" s="182"/>
      <c r="M28" s="182"/>
    </row>
    <row r="29" spans="1:13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70"/>
      <c r="L29" s="170"/>
      <c r="M29" s="170"/>
    </row>
  </sheetData>
  <mergeCells count="15">
    <mergeCell ref="K28:M28"/>
    <mergeCell ref="C8:D8"/>
    <mergeCell ref="I8:J8"/>
    <mergeCell ref="K8:K9"/>
    <mergeCell ref="G8:H8"/>
    <mergeCell ref="K29:M29"/>
    <mergeCell ref="A7:A9"/>
    <mergeCell ref="A1:M1"/>
    <mergeCell ref="A4:M4"/>
    <mergeCell ref="B7:B9"/>
    <mergeCell ref="C7:M7"/>
    <mergeCell ref="L8:L9"/>
    <mergeCell ref="M8:M9"/>
    <mergeCell ref="A2:M2"/>
    <mergeCell ref="E8:F8"/>
  </mergeCells>
  <printOptions horizontalCentered="1"/>
  <pageMargins left="0.5" right="0.25" top="0.75" bottom="0.75" header="0.5" footer="0.5"/>
  <pageSetup horizontalDpi="600" verticalDpi="600" orientation="landscape" paperSize="9" r:id="rId3"/>
  <headerFooter alignWithMargins="0">
    <oddHeader>&amp;RPart-II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SheetLayoutView="8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12" sqref="Q12:Q24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87"/>
      <c r="Q1" s="187"/>
      <c r="R1" s="5"/>
      <c r="S1" s="5"/>
    </row>
    <row r="2" spans="1:17" ht="31.5" customHeight="1">
      <c r="A2" s="189" t="s">
        <v>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 customHeight="1">
      <c r="A4" s="191" t="s">
        <v>19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0"/>
    </row>
    <row r="6" spans="1:17" ht="20.25" customHeight="1">
      <c r="A6" s="172" t="s">
        <v>85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41"/>
      <c r="O8" s="10"/>
      <c r="P8" s="10"/>
      <c r="Q8" s="20" t="s">
        <v>30</v>
      </c>
      <c r="R8" s="10"/>
      <c r="S8" s="10"/>
    </row>
    <row r="9" spans="1:19" s="23" customFormat="1" ht="43.5" customHeight="1">
      <c r="A9" s="164" t="s">
        <v>17</v>
      </c>
      <c r="B9" s="164" t="s">
        <v>2</v>
      </c>
      <c r="C9" s="22" t="s">
        <v>15</v>
      </c>
      <c r="D9" s="164" t="s">
        <v>79</v>
      </c>
      <c r="E9" s="164" t="s">
        <v>35</v>
      </c>
      <c r="F9" s="164"/>
      <c r="G9" s="164" t="s">
        <v>39</v>
      </c>
      <c r="H9" s="164"/>
      <c r="I9" s="164" t="s">
        <v>40</v>
      </c>
      <c r="J9" s="164"/>
      <c r="K9" s="164" t="s">
        <v>23</v>
      </c>
      <c r="L9" s="164" t="s">
        <v>31</v>
      </c>
      <c r="M9" s="188" t="s">
        <v>24</v>
      </c>
      <c r="N9" s="188"/>
      <c r="O9" s="188"/>
      <c r="P9" s="188"/>
      <c r="Q9" s="188"/>
      <c r="R9" s="188"/>
      <c r="S9" s="188"/>
    </row>
    <row r="10" spans="1:19" s="23" customFormat="1" ht="57.75" customHeight="1">
      <c r="A10" s="164"/>
      <c r="B10" s="164"/>
      <c r="C10" s="22"/>
      <c r="D10" s="164"/>
      <c r="E10" s="27" t="s">
        <v>21</v>
      </c>
      <c r="F10" s="27" t="s">
        <v>22</v>
      </c>
      <c r="G10" s="27" t="s">
        <v>21</v>
      </c>
      <c r="H10" s="27" t="s">
        <v>22</v>
      </c>
      <c r="I10" s="27" t="s">
        <v>21</v>
      </c>
      <c r="J10" s="27" t="s">
        <v>22</v>
      </c>
      <c r="K10" s="164"/>
      <c r="L10" s="164"/>
      <c r="M10" s="27" t="s">
        <v>25</v>
      </c>
      <c r="N10" s="27" t="s">
        <v>26</v>
      </c>
      <c r="O10" s="27" t="s">
        <v>34</v>
      </c>
      <c r="P10" s="27" t="s">
        <v>27</v>
      </c>
      <c r="Q10" s="28" t="s">
        <v>32</v>
      </c>
      <c r="R10" s="24"/>
      <c r="S10" s="24"/>
    </row>
    <row r="11" spans="1:22" s="12" customFormat="1" ht="12.75">
      <c r="A11" s="13"/>
      <c r="B11" s="77">
        <v>1</v>
      </c>
      <c r="C11" s="14"/>
      <c r="D11" s="14">
        <v>2</v>
      </c>
      <c r="E11" s="77">
        <v>3</v>
      </c>
      <c r="F11" s="14">
        <v>4</v>
      </c>
      <c r="G11" s="77">
        <v>5</v>
      </c>
      <c r="H11" s="14">
        <v>6</v>
      </c>
      <c r="I11" s="77">
        <v>5</v>
      </c>
      <c r="J11" s="14">
        <v>6</v>
      </c>
      <c r="K11" s="77">
        <v>7</v>
      </c>
      <c r="L11" s="14">
        <v>8</v>
      </c>
      <c r="M11" s="77">
        <v>9</v>
      </c>
      <c r="N11" s="14">
        <v>10</v>
      </c>
      <c r="O11" s="77">
        <v>11</v>
      </c>
      <c r="P11" s="14">
        <v>12</v>
      </c>
      <c r="Q11" s="77">
        <v>13</v>
      </c>
      <c r="R11" s="16"/>
      <c r="S11" s="16"/>
      <c r="T11" s="37">
        <f>M21/68</f>
        <v>1.0875351470588235</v>
      </c>
      <c r="U11" s="37"/>
      <c r="V11" s="37"/>
    </row>
    <row r="12" spans="1:21" s="83" customFormat="1" ht="15">
      <c r="A12" s="78">
        <v>1</v>
      </c>
      <c r="B12" s="51" t="s">
        <v>12</v>
      </c>
      <c r="C12" s="52">
        <v>2912</v>
      </c>
      <c r="D12" s="80">
        <v>77.7490114</v>
      </c>
      <c r="E12" s="52"/>
      <c r="F12" s="52"/>
      <c r="G12" s="79"/>
      <c r="H12" s="52"/>
      <c r="I12" s="79"/>
      <c r="J12" s="52"/>
      <c r="K12" s="52"/>
      <c r="L12" s="79">
        <f>SUM(D12:K12)</f>
        <v>77.7490114</v>
      </c>
      <c r="M12" s="52">
        <v>99.66126</v>
      </c>
      <c r="N12" s="52">
        <v>2.92645</v>
      </c>
      <c r="O12" s="52">
        <v>5.33905</v>
      </c>
      <c r="P12" s="52">
        <v>0.17733</v>
      </c>
      <c r="Q12" s="52">
        <f aca="true" t="shared" si="0" ref="Q12:Q24">SUM(M12:P12)</f>
        <v>108.10409</v>
      </c>
      <c r="R12" s="81"/>
      <c r="S12" s="81"/>
      <c r="T12" s="82">
        <v>0.714</v>
      </c>
      <c r="U12" s="90">
        <f>M12-T12</f>
        <v>98.94726</v>
      </c>
    </row>
    <row r="13" spans="1:21" s="83" customFormat="1" ht="15">
      <c r="A13" s="78">
        <v>2</v>
      </c>
      <c r="B13" s="51" t="s">
        <v>13</v>
      </c>
      <c r="C13" s="52">
        <v>4447</v>
      </c>
      <c r="D13" s="80">
        <v>101.55124</v>
      </c>
      <c r="E13" s="52"/>
      <c r="F13" s="52"/>
      <c r="G13" s="79"/>
      <c r="H13" s="52"/>
      <c r="I13" s="79"/>
      <c r="J13" s="52"/>
      <c r="K13" s="52"/>
      <c r="L13" s="79">
        <f aca="true" t="shared" si="1" ref="L13:L27">SUM(D13:K13)</f>
        <v>101.55124</v>
      </c>
      <c r="M13" s="80">
        <v>56.75555</v>
      </c>
      <c r="N13" s="80">
        <v>1.30990595</v>
      </c>
      <c r="O13" s="80">
        <v>6.26754</v>
      </c>
      <c r="P13" s="80">
        <v>0.1499</v>
      </c>
      <c r="Q13" s="80">
        <f t="shared" si="0"/>
        <v>64.48289595</v>
      </c>
      <c r="R13" s="81"/>
      <c r="S13" s="81"/>
      <c r="T13" s="82">
        <v>0.9044</v>
      </c>
      <c r="U13" s="90">
        <f aca="true" t="shared" si="2" ref="U13:U24">M13-T13</f>
        <v>55.85115</v>
      </c>
    </row>
    <row r="14" spans="1:21" s="83" customFormat="1" ht="15">
      <c r="A14" s="78">
        <v>3</v>
      </c>
      <c r="B14" s="51" t="s">
        <v>5</v>
      </c>
      <c r="C14" s="52">
        <v>2895</v>
      </c>
      <c r="D14" s="80">
        <v>102.12839580000008</v>
      </c>
      <c r="E14" s="52"/>
      <c r="F14" s="52"/>
      <c r="G14" s="79"/>
      <c r="H14" s="52"/>
      <c r="I14" s="79"/>
      <c r="J14" s="52"/>
      <c r="K14" s="52"/>
      <c r="L14" s="52">
        <f t="shared" si="1"/>
        <v>102.12839580000008</v>
      </c>
      <c r="M14" s="52">
        <v>124.82662</v>
      </c>
      <c r="N14" s="52">
        <v>3.14581</v>
      </c>
      <c r="O14" s="52">
        <v>8.73867</v>
      </c>
      <c r="P14" s="52">
        <v>0.29874</v>
      </c>
      <c r="Q14" s="52">
        <f t="shared" si="0"/>
        <v>137.00984000000003</v>
      </c>
      <c r="R14" s="81"/>
      <c r="S14" s="81"/>
      <c r="T14" s="82">
        <v>0.21148</v>
      </c>
      <c r="U14" s="97">
        <f>M14-T14</f>
        <v>124.61514000000001</v>
      </c>
    </row>
    <row r="15" spans="1:21" s="83" customFormat="1" ht="15">
      <c r="A15" s="78">
        <v>4</v>
      </c>
      <c r="B15" s="51" t="s">
        <v>9</v>
      </c>
      <c r="C15" s="52">
        <v>4593</v>
      </c>
      <c r="D15" s="80">
        <v>76.05086999999997</v>
      </c>
      <c r="E15" s="52"/>
      <c r="F15" s="52"/>
      <c r="G15" s="79"/>
      <c r="H15" s="52"/>
      <c r="I15" s="79"/>
      <c r="J15" s="52"/>
      <c r="K15" s="52"/>
      <c r="L15" s="52">
        <f>SUM(D15:K15)</f>
        <v>76.05086999999997</v>
      </c>
      <c r="M15" s="52">
        <v>80.87679</v>
      </c>
      <c r="N15" s="52">
        <v>2.30505</v>
      </c>
      <c r="O15" s="52">
        <v>13.14189</v>
      </c>
      <c r="P15" s="52">
        <v>0.18581</v>
      </c>
      <c r="Q15" s="52">
        <f t="shared" si="0"/>
        <v>96.50954</v>
      </c>
      <c r="R15" s="81"/>
      <c r="S15" s="81"/>
      <c r="T15" s="82">
        <v>6.46</v>
      </c>
      <c r="U15" s="90">
        <f t="shared" si="2"/>
        <v>74.41679</v>
      </c>
    </row>
    <row r="16" spans="1:21" s="83" customFormat="1" ht="15">
      <c r="A16" s="78">
        <v>5</v>
      </c>
      <c r="B16" s="51" t="s">
        <v>11</v>
      </c>
      <c r="C16" s="52">
        <v>2539</v>
      </c>
      <c r="D16" s="80">
        <v>116.91743500000001</v>
      </c>
      <c r="E16" s="52"/>
      <c r="F16" s="52"/>
      <c r="G16" s="79"/>
      <c r="H16" s="52"/>
      <c r="I16" s="79"/>
      <c r="J16" s="52"/>
      <c r="K16" s="52"/>
      <c r="L16" s="79">
        <f t="shared" si="1"/>
        <v>116.91743500000001</v>
      </c>
      <c r="M16" s="52">
        <v>124.9542</v>
      </c>
      <c r="N16" s="52">
        <v>3.0159</v>
      </c>
      <c r="O16" s="52">
        <v>5.77345</v>
      </c>
      <c r="P16" s="52">
        <v>0.49016</v>
      </c>
      <c r="Q16" s="52">
        <f t="shared" si="0"/>
        <v>134.23371</v>
      </c>
      <c r="R16" s="81"/>
      <c r="S16" s="81"/>
      <c r="T16" s="82">
        <v>2.1855199999999995</v>
      </c>
      <c r="U16" s="90">
        <f t="shared" si="2"/>
        <v>122.76868</v>
      </c>
    </row>
    <row r="17" spans="1:21" s="83" customFormat="1" ht="15">
      <c r="A17" s="78">
        <v>6</v>
      </c>
      <c r="B17" s="51" t="s">
        <v>1</v>
      </c>
      <c r="C17" s="52">
        <v>3620</v>
      </c>
      <c r="D17" s="80">
        <v>94.8114602</v>
      </c>
      <c r="E17" s="52"/>
      <c r="F17" s="52"/>
      <c r="G17" s="79"/>
      <c r="H17" s="52"/>
      <c r="I17" s="79"/>
      <c r="J17" s="52"/>
      <c r="K17" s="52"/>
      <c r="L17" s="52">
        <f t="shared" si="1"/>
        <v>94.8114602</v>
      </c>
      <c r="M17" s="52">
        <v>48.33766</v>
      </c>
      <c r="N17" s="52">
        <v>2.18714</v>
      </c>
      <c r="O17" s="52">
        <v>5.91054</v>
      </c>
      <c r="P17" s="52">
        <v>2.32666</v>
      </c>
      <c r="Q17" s="52">
        <f t="shared" si="0"/>
        <v>58.76199999999999</v>
      </c>
      <c r="R17" s="81"/>
      <c r="S17" s="81"/>
      <c r="T17" s="82">
        <v>7.408600000000001</v>
      </c>
      <c r="U17" s="90">
        <f t="shared" si="2"/>
        <v>40.92906</v>
      </c>
    </row>
    <row r="18" spans="1:21" s="83" customFormat="1" ht="15">
      <c r="A18" s="78">
        <v>7</v>
      </c>
      <c r="B18" s="51" t="s">
        <v>10</v>
      </c>
      <c r="C18" s="52">
        <v>3872</v>
      </c>
      <c r="D18" s="80">
        <v>77.21972000000002</v>
      </c>
      <c r="E18" s="52"/>
      <c r="F18" s="52"/>
      <c r="G18" s="79"/>
      <c r="H18" s="52"/>
      <c r="I18" s="79"/>
      <c r="J18" s="52"/>
      <c r="K18" s="52"/>
      <c r="L18" s="52">
        <f t="shared" si="1"/>
        <v>77.21972000000002</v>
      </c>
      <c r="M18" s="52">
        <v>72.36621</v>
      </c>
      <c r="N18" s="52">
        <v>2.01121</v>
      </c>
      <c r="O18" s="52">
        <v>13.56993</v>
      </c>
      <c r="P18" s="52">
        <v>2.00195</v>
      </c>
      <c r="Q18" s="52">
        <f t="shared" si="0"/>
        <v>89.9493</v>
      </c>
      <c r="R18" s="81"/>
      <c r="S18" s="81"/>
      <c r="T18" s="82">
        <v>0.10336000000000001</v>
      </c>
      <c r="U18" s="90">
        <f t="shared" si="2"/>
        <v>72.26285</v>
      </c>
    </row>
    <row r="19" spans="1:21" s="83" customFormat="1" ht="15">
      <c r="A19" s="78">
        <v>8</v>
      </c>
      <c r="B19" s="51" t="s">
        <v>6</v>
      </c>
      <c r="C19" s="52">
        <v>3006</v>
      </c>
      <c r="D19" s="80">
        <v>142.6262288000001</v>
      </c>
      <c r="E19" s="52"/>
      <c r="F19" s="52"/>
      <c r="G19" s="79"/>
      <c r="H19" s="52"/>
      <c r="I19" s="79"/>
      <c r="J19" s="52"/>
      <c r="K19" s="52"/>
      <c r="L19" s="52">
        <f t="shared" si="1"/>
        <v>142.6262288000001</v>
      </c>
      <c r="M19" s="52">
        <v>89.05026</v>
      </c>
      <c r="N19" s="52">
        <v>3.28328</v>
      </c>
      <c r="O19" s="52">
        <v>10.28162</v>
      </c>
      <c r="P19" s="52">
        <v>0.70582</v>
      </c>
      <c r="Q19" s="52">
        <f t="shared" si="0"/>
        <v>103.32098</v>
      </c>
      <c r="R19" s="81"/>
      <c r="S19" s="81"/>
      <c r="T19" s="82">
        <v>11.269639999999999</v>
      </c>
      <c r="U19" s="97">
        <f>M19-T19</f>
        <v>77.78062</v>
      </c>
    </row>
    <row r="20" spans="1:21" s="83" customFormat="1" ht="15">
      <c r="A20" s="78">
        <v>9</v>
      </c>
      <c r="B20" s="51" t="s">
        <v>7</v>
      </c>
      <c r="C20" s="52"/>
      <c r="D20" s="80">
        <v>46.57350690000001</v>
      </c>
      <c r="E20" s="52"/>
      <c r="F20" s="52"/>
      <c r="G20" s="79"/>
      <c r="H20" s="52"/>
      <c r="I20" s="79"/>
      <c r="J20" s="52"/>
      <c r="K20" s="52"/>
      <c r="L20" s="52">
        <f t="shared" si="1"/>
        <v>46.57350690000001</v>
      </c>
      <c r="M20" s="52">
        <v>43.51732</v>
      </c>
      <c r="N20" s="52">
        <v>2.29168</v>
      </c>
      <c r="O20" s="52">
        <v>14.23527</v>
      </c>
      <c r="P20" s="52">
        <v>1.38198</v>
      </c>
      <c r="Q20" s="52">
        <f t="shared" si="0"/>
        <v>61.426249999999996</v>
      </c>
      <c r="R20" s="81"/>
      <c r="S20" s="81"/>
      <c r="T20" s="82">
        <v>0</v>
      </c>
      <c r="U20" s="90">
        <f t="shared" si="2"/>
        <v>43.51732</v>
      </c>
    </row>
    <row r="21" spans="1:21" s="83" customFormat="1" ht="15">
      <c r="A21" s="78">
        <v>10</v>
      </c>
      <c r="B21" s="51" t="s">
        <v>0</v>
      </c>
      <c r="C21" s="52"/>
      <c r="D21" s="80">
        <v>139.78860359999993</v>
      </c>
      <c r="E21" s="52"/>
      <c r="F21" s="52"/>
      <c r="G21" s="79"/>
      <c r="H21" s="52"/>
      <c r="I21" s="79"/>
      <c r="J21" s="52"/>
      <c r="K21" s="52"/>
      <c r="L21" s="79">
        <f t="shared" si="1"/>
        <v>139.78860359999993</v>
      </c>
      <c r="M21" s="52">
        <v>73.95239</v>
      </c>
      <c r="N21" s="52">
        <v>2.28321</v>
      </c>
      <c r="O21" s="149">
        <v>30.21382</v>
      </c>
      <c r="P21" s="149">
        <v>0.65652</v>
      </c>
      <c r="Q21" s="52">
        <f t="shared" si="0"/>
        <v>107.10593999999999</v>
      </c>
      <c r="R21" s="81"/>
      <c r="S21" s="81"/>
      <c r="T21" s="82">
        <v>0.0408</v>
      </c>
      <c r="U21" s="90">
        <f t="shared" si="2"/>
        <v>73.91158999999999</v>
      </c>
    </row>
    <row r="22" spans="1:21" s="83" customFormat="1" ht="15">
      <c r="A22" s="78">
        <v>11</v>
      </c>
      <c r="B22" s="51" t="s">
        <v>8</v>
      </c>
      <c r="C22" s="52"/>
      <c r="D22" s="80">
        <v>42.69767999999996</v>
      </c>
      <c r="E22" s="52"/>
      <c r="F22" s="52"/>
      <c r="G22" s="79"/>
      <c r="H22" s="52"/>
      <c r="I22" s="79"/>
      <c r="J22" s="52"/>
      <c r="K22" s="52"/>
      <c r="L22" s="52">
        <f t="shared" si="1"/>
        <v>42.69767999999996</v>
      </c>
      <c r="M22" s="52">
        <v>39.10984</v>
      </c>
      <c r="N22" s="52">
        <v>1.69144</v>
      </c>
      <c r="O22" s="52">
        <v>7.24231</v>
      </c>
      <c r="P22" s="52">
        <v>1.12925</v>
      </c>
      <c r="Q22" s="52">
        <f t="shared" si="0"/>
        <v>49.172839999999994</v>
      </c>
      <c r="R22" s="81"/>
      <c r="S22" s="81"/>
      <c r="T22" s="82">
        <v>3.46188</v>
      </c>
      <c r="U22" s="90">
        <f t="shared" si="2"/>
        <v>35.64796</v>
      </c>
    </row>
    <row r="23" spans="1:21" s="83" customFormat="1" ht="15">
      <c r="A23" s="78">
        <v>12</v>
      </c>
      <c r="B23" s="51" t="s">
        <v>4</v>
      </c>
      <c r="C23" s="52">
        <v>2781</v>
      </c>
      <c r="D23" s="80">
        <v>145.51899179999998</v>
      </c>
      <c r="E23" s="52"/>
      <c r="F23" s="52"/>
      <c r="G23" s="79"/>
      <c r="H23" s="52"/>
      <c r="I23" s="79"/>
      <c r="J23" s="52"/>
      <c r="K23" s="52"/>
      <c r="L23" s="52">
        <f t="shared" si="1"/>
        <v>145.51899179999998</v>
      </c>
      <c r="M23" s="52">
        <v>99.67648</v>
      </c>
      <c r="N23" s="52">
        <v>2.88341</v>
      </c>
      <c r="O23" s="52">
        <v>7.01829</v>
      </c>
      <c r="P23" s="52">
        <v>1.05099</v>
      </c>
      <c r="Q23" s="52">
        <f>SUM(M23:P23)</f>
        <v>110.62917</v>
      </c>
      <c r="R23" s="81"/>
      <c r="S23" s="81"/>
      <c r="T23" s="82">
        <v>0.2516</v>
      </c>
      <c r="U23" s="90">
        <f t="shared" si="2"/>
        <v>99.42488</v>
      </c>
    </row>
    <row r="24" spans="1:21" s="83" customFormat="1" ht="15">
      <c r="A24" s="78">
        <v>13</v>
      </c>
      <c r="B24" s="51" t="s">
        <v>3</v>
      </c>
      <c r="C24" s="52">
        <v>3059</v>
      </c>
      <c r="D24" s="80">
        <v>157.89440249999996</v>
      </c>
      <c r="E24" s="52"/>
      <c r="F24" s="52"/>
      <c r="G24" s="79"/>
      <c r="H24" s="52"/>
      <c r="I24" s="79"/>
      <c r="J24" s="52"/>
      <c r="K24" s="52"/>
      <c r="L24" s="79">
        <f t="shared" si="1"/>
        <v>157.89440249999996</v>
      </c>
      <c r="M24" s="141">
        <v>62.81709</v>
      </c>
      <c r="N24" s="141">
        <v>3.89643</v>
      </c>
      <c r="O24" s="52">
        <v>7.91502</v>
      </c>
      <c r="P24" s="52">
        <v>0.42691</v>
      </c>
      <c r="Q24" s="52">
        <f t="shared" si="0"/>
        <v>75.05545000000001</v>
      </c>
      <c r="R24" s="81"/>
      <c r="S24" s="81"/>
      <c r="T24" s="82">
        <v>0</v>
      </c>
      <c r="U24" s="90">
        <f t="shared" si="2"/>
        <v>62.81709</v>
      </c>
    </row>
    <row r="25" spans="1:21" s="8" customFormat="1" ht="19.5" customHeight="1">
      <c r="A25" s="152"/>
      <c r="B25" s="153" t="s">
        <v>14</v>
      </c>
      <c r="C25" s="154">
        <f>SUM(C12:C24)</f>
        <v>33724</v>
      </c>
      <c r="D25" s="154">
        <f>SUM(D12:D24)</f>
        <v>1321.5275460000003</v>
      </c>
      <c r="E25" s="154">
        <f aca="true" t="shared" si="3" ref="E25:P25">SUM(E12:E24)</f>
        <v>0</v>
      </c>
      <c r="F25" s="154">
        <f t="shared" si="3"/>
        <v>0</v>
      </c>
      <c r="G25" s="155">
        <f>SUM(G12:G24)</f>
        <v>0</v>
      </c>
      <c r="H25" s="155">
        <f>SUM(H12:H24)</f>
        <v>0</v>
      </c>
      <c r="I25" s="155">
        <f t="shared" si="3"/>
        <v>0</v>
      </c>
      <c r="J25" s="155">
        <f t="shared" si="3"/>
        <v>0</v>
      </c>
      <c r="K25" s="156">
        <f t="shared" si="3"/>
        <v>0</v>
      </c>
      <c r="L25" s="155">
        <f t="shared" si="3"/>
        <v>1321.5275460000003</v>
      </c>
      <c r="M25" s="154">
        <f t="shared" si="3"/>
        <v>1015.9016700000001</v>
      </c>
      <c r="N25" s="154">
        <f t="shared" si="3"/>
        <v>33.23091595</v>
      </c>
      <c r="O25" s="154">
        <f t="shared" si="3"/>
        <v>135.6474</v>
      </c>
      <c r="P25" s="154">
        <f t="shared" si="3"/>
        <v>10.98202</v>
      </c>
      <c r="Q25" s="157">
        <f>SUM(Q12:Q24)</f>
        <v>1195.76200595</v>
      </c>
      <c r="R25" s="29"/>
      <c r="S25" s="29"/>
      <c r="T25" s="76">
        <v>33.01128</v>
      </c>
      <c r="U25" s="50"/>
    </row>
    <row r="26" spans="1:19" s="12" customFormat="1" ht="15.75">
      <c r="A26" s="30">
        <v>1</v>
      </c>
      <c r="B26" s="29" t="s">
        <v>36</v>
      </c>
      <c r="C26" s="16"/>
      <c r="D26" s="32">
        <v>0</v>
      </c>
      <c r="E26" s="31"/>
      <c r="F26" s="16"/>
      <c r="G26" s="16"/>
      <c r="H26" s="16"/>
      <c r="I26" s="21"/>
      <c r="J26" s="16"/>
      <c r="K26" s="16"/>
      <c r="L26" s="15">
        <f t="shared" si="1"/>
        <v>0</v>
      </c>
      <c r="M26" s="16"/>
      <c r="N26" s="16"/>
      <c r="O26" s="16"/>
      <c r="P26" s="16"/>
      <c r="Q26" s="15"/>
      <c r="R26" s="16"/>
      <c r="S26" s="16"/>
    </row>
    <row r="27" spans="1:19" s="12" customFormat="1" ht="15.75">
      <c r="A27" s="30">
        <v>2</v>
      </c>
      <c r="B27" s="29" t="s">
        <v>37</v>
      </c>
      <c r="C27" s="16"/>
      <c r="D27" s="32">
        <v>389.6533422000002</v>
      </c>
      <c r="E27" s="31"/>
      <c r="F27" s="16"/>
      <c r="G27" s="32"/>
      <c r="H27" s="16"/>
      <c r="I27" s="16"/>
      <c r="J27" s="16"/>
      <c r="K27" s="16"/>
      <c r="L27" s="15">
        <f t="shared" si="1"/>
        <v>389.6533422000002</v>
      </c>
      <c r="M27" s="16"/>
      <c r="N27" s="16"/>
      <c r="O27" s="16"/>
      <c r="P27" s="16">
        <v>14.67372</v>
      </c>
      <c r="Q27" s="52">
        <f>SUM(M27:P27)</f>
        <v>14.67372</v>
      </c>
      <c r="R27" s="16"/>
      <c r="S27" s="16"/>
    </row>
    <row r="28" spans="1:19" s="9" customFormat="1" ht="19.5" customHeight="1">
      <c r="A28" s="33"/>
      <c r="B28" s="35" t="s">
        <v>14</v>
      </c>
      <c r="C28" s="18">
        <f>SUM(C15:C27)</f>
        <v>57194</v>
      </c>
      <c r="D28" s="18">
        <f>SUM(D26:D27)</f>
        <v>389.6533422000002</v>
      </c>
      <c r="E28" s="18">
        <f aca="true" t="shared" si="4" ref="E28:P28">SUM(E26:E27)</f>
        <v>0</v>
      </c>
      <c r="F28" s="18">
        <f t="shared" si="4"/>
        <v>0</v>
      </c>
      <c r="G28" s="34">
        <f>SUM(G26:G27)</f>
        <v>0</v>
      </c>
      <c r="H28" s="18">
        <f>SUM(H26:H27)</f>
        <v>0</v>
      </c>
      <c r="I28" s="18">
        <f t="shared" si="4"/>
        <v>0</v>
      </c>
      <c r="J28" s="18">
        <f>SUM(J26:J27)</f>
        <v>0</v>
      </c>
      <c r="K28" s="18">
        <f t="shared" si="4"/>
        <v>0</v>
      </c>
      <c r="L28" s="18">
        <f>SUM(L26:L27)</f>
        <v>389.6533422000002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14.67372</v>
      </c>
      <c r="Q28" s="18">
        <f>SUM(Q26:Q27)</f>
        <v>14.67372</v>
      </c>
      <c r="R28" s="33"/>
      <c r="S28" s="33"/>
    </row>
    <row r="29" spans="1:20" s="12" customFormat="1" ht="15.75">
      <c r="A29" s="158"/>
      <c r="B29" s="159" t="s">
        <v>38</v>
      </c>
      <c r="C29" s="158"/>
      <c r="D29" s="152">
        <f>D25+D28</f>
        <v>1711.1808882000005</v>
      </c>
      <c r="E29" s="152">
        <f aca="true" t="shared" si="5" ref="E29:P29">E25+E28</f>
        <v>0</v>
      </c>
      <c r="F29" s="152">
        <f t="shared" si="5"/>
        <v>0</v>
      </c>
      <c r="G29" s="160">
        <f>G25+G28</f>
        <v>0</v>
      </c>
      <c r="H29" s="160">
        <f>H25+H28</f>
        <v>0</v>
      </c>
      <c r="I29" s="152">
        <f t="shared" si="5"/>
        <v>0</v>
      </c>
      <c r="J29" s="160">
        <f>J25+J28</f>
        <v>0</v>
      </c>
      <c r="K29" s="152">
        <f t="shared" si="5"/>
        <v>0</v>
      </c>
      <c r="L29" s="160">
        <f>L25+L28</f>
        <v>1711.1808882000005</v>
      </c>
      <c r="M29" s="152">
        <f t="shared" si="5"/>
        <v>1015.9016700000001</v>
      </c>
      <c r="N29" s="152">
        <f t="shared" si="5"/>
        <v>33.23091595</v>
      </c>
      <c r="O29" s="152">
        <f t="shared" si="5"/>
        <v>135.6474</v>
      </c>
      <c r="P29" s="152">
        <f t="shared" si="5"/>
        <v>25.65574</v>
      </c>
      <c r="Q29" s="161">
        <f>Q25+Q28</f>
        <v>1210.43572595</v>
      </c>
      <c r="R29" s="16"/>
      <c r="S29" s="16"/>
      <c r="T29" s="88"/>
    </row>
    <row r="30" spans="2:5" s="12" customFormat="1" ht="12.75">
      <c r="B30" s="9"/>
      <c r="E30" s="19"/>
    </row>
    <row r="31" spans="2:21" s="12" customFormat="1" ht="12.75">
      <c r="B31" s="9"/>
      <c r="E31" s="19"/>
      <c r="T31" s="37"/>
      <c r="U31" s="37"/>
    </row>
    <row r="32" spans="2:5" s="12" customFormat="1" ht="12.75">
      <c r="B32" s="9"/>
      <c r="E32" s="19"/>
    </row>
    <row r="33" spans="2:5" s="12" customFormat="1" ht="12.75">
      <c r="B33" s="9"/>
      <c r="E33" s="19"/>
    </row>
    <row r="34" spans="2:5" s="12" customFormat="1" ht="12.75">
      <c r="B34" s="9"/>
      <c r="E34" s="19"/>
    </row>
    <row r="35" spans="2:17" s="12" customFormat="1" ht="18.75">
      <c r="B35" s="9"/>
      <c r="E35" s="19"/>
      <c r="O35" s="185"/>
      <c r="P35" s="185"/>
      <c r="Q35" s="185"/>
    </row>
    <row r="36" spans="2:17" s="12" customFormat="1" ht="18.75">
      <c r="B36" s="9"/>
      <c r="E36" s="19"/>
      <c r="O36" s="186"/>
      <c r="P36" s="186"/>
      <c r="Q36" s="186"/>
    </row>
  </sheetData>
  <mergeCells count="15">
    <mergeCell ref="P1:Q1"/>
    <mergeCell ref="M9:S9"/>
    <mergeCell ref="A2:Q2"/>
    <mergeCell ref="A4:Q4"/>
    <mergeCell ref="A6:Q6"/>
    <mergeCell ref="I9:J9"/>
    <mergeCell ref="K9:K10"/>
    <mergeCell ref="L9:L10"/>
    <mergeCell ref="E9:F9"/>
    <mergeCell ref="O35:Q35"/>
    <mergeCell ref="O36:Q36"/>
    <mergeCell ref="A9:A10"/>
    <mergeCell ref="B9:B10"/>
    <mergeCell ref="D9:D10"/>
    <mergeCell ref="G9:H9"/>
  </mergeCells>
  <printOptions horizontalCentered="1"/>
  <pageMargins left="0.5" right="0.25" top="0.75" bottom="0.75" header="0.5" footer="0.5"/>
  <pageSetup horizontalDpi="600" verticalDpi="600" orientation="landscape" paperSize="9" scale="74" r:id="rId3"/>
  <headerFooter alignWithMargins="0">
    <oddHeader>&amp;RPart-III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3"/>
  <sheetViews>
    <sheetView view="pageBreakPreview" zoomScale="70" zoomScaleSheetLayoutView="70" workbookViewId="0" topLeftCell="A1">
      <pane xSplit="2" ySplit="13" topLeftCell="G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P19" sqref="P19"/>
    </sheetView>
  </sheetViews>
  <sheetFormatPr defaultColWidth="9.140625" defaultRowHeight="12.75"/>
  <cols>
    <col min="1" max="1" width="4.140625" style="1" customWidth="1"/>
    <col min="2" max="2" width="19.57421875" style="2" bestFit="1" customWidth="1"/>
    <col min="3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6.2812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8.8515625" style="1" customWidth="1"/>
    <col min="60" max="60" width="6.140625" style="1" customWidth="1"/>
    <col min="61" max="61" width="6.421875" style="1" customWidth="1"/>
    <col min="62" max="62" width="8.57421875" style="1" customWidth="1"/>
    <col min="63" max="16384" width="9.140625" style="1" customWidth="1"/>
  </cols>
  <sheetData>
    <row r="1" ht="16.5">
      <c r="A1" s="5"/>
    </row>
    <row r="2" spans="1:62" ht="21.75" customHeight="1">
      <c r="A2" s="199" t="s">
        <v>18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3" t="s">
        <v>18</v>
      </c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 t="s">
        <v>18</v>
      </c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200" t="s">
        <v>19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191" t="s">
        <v>19</v>
      </c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 t="s">
        <v>19</v>
      </c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162" t="s">
        <v>86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 t="s">
        <v>86</v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3" t="s">
        <v>86</v>
      </c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</row>
    <row r="7" spans="1:2" ht="13.5" customHeight="1">
      <c r="A7" s="7"/>
      <c r="B7" s="7"/>
    </row>
    <row r="8" spans="1:2" ht="19.5" customHeight="1">
      <c r="A8" s="60" t="s">
        <v>16</v>
      </c>
      <c r="B8" s="7"/>
    </row>
    <row r="9" spans="2:62" ht="20.25">
      <c r="B9" s="1"/>
      <c r="C9" s="197">
        <v>1</v>
      </c>
      <c r="D9" s="197"/>
      <c r="E9" s="197"/>
      <c r="F9" s="197"/>
      <c r="G9" s="197"/>
      <c r="H9" s="197"/>
      <c r="I9" s="197">
        <v>2</v>
      </c>
      <c r="J9" s="197"/>
      <c r="K9" s="197"/>
      <c r="L9" s="197"/>
      <c r="M9" s="197"/>
      <c r="N9" s="197"/>
      <c r="O9" s="197">
        <v>3</v>
      </c>
      <c r="P9" s="197"/>
      <c r="Q9" s="197"/>
      <c r="R9" s="197"/>
      <c r="S9" s="197"/>
      <c r="T9" s="197"/>
      <c r="U9" s="197">
        <v>4</v>
      </c>
      <c r="V9" s="197"/>
      <c r="W9" s="197"/>
      <c r="X9" s="197"/>
      <c r="Y9" s="197"/>
      <c r="Z9" s="197"/>
      <c r="AA9" s="197">
        <v>5</v>
      </c>
      <c r="AB9" s="197"/>
      <c r="AC9" s="197"/>
      <c r="AD9" s="197"/>
      <c r="AE9" s="197"/>
      <c r="AF9" s="197"/>
      <c r="AG9" s="192">
        <v>6</v>
      </c>
      <c r="AH9" s="192"/>
      <c r="AI9" s="192"/>
      <c r="AJ9" s="192"/>
      <c r="AK9" s="192"/>
      <c r="AL9" s="192"/>
      <c r="AM9" s="192">
        <v>7</v>
      </c>
      <c r="AN9" s="192"/>
      <c r="AO9" s="192"/>
      <c r="AP9" s="192"/>
      <c r="AQ9" s="192"/>
      <c r="AR9" s="192"/>
      <c r="AS9" s="192">
        <v>8</v>
      </c>
      <c r="AT9" s="192"/>
      <c r="AU9" s="192"/>
      <c r="AV9" s="192"/>
      <c r="AW9" s="192"/>
      <c r="AX9" s="192"/>
      <c r="AY9" s="192">
        <v>9</v>
      </c>
      <c r="AZ9" s="192"/>
      <c r="BA9" s="192"/>
      <c r="BB9" s="192"/>
      <c r="BC9" s="192"/>
      <c r="BD9" s="192"/>
      <c r="BE9" s="192">
        <v>10</v>
      </c>
      <c r="BF9" s="192"/>
      <c r="BG9" s="192"/>
      <c r="BH9" s="192"/>
      <c r="BI9" s="192"/>
      <c r="BJ9" s="192"/>
    </row>
    <row r="10" spans="1:62" s="106" customFormat="1" ht="22.5" customHeight="1">
      <c r="A10" s="174" t="s">
        <v>17</v>
      </c>
      <c r="B10" s="203" t="s">
        <v>2</v>
      </c>
      <c r="C10" s="173" t="s">
        <v>51</v>
      </c>
      <c r="D10" s="173"/>
      <c r="E10" s="173"/>
      <c r="F10" s="173"/>
      <c r="G10" s="173"/>
      <c r="H10" s="173"/>
      <c r="I10" s="183" t="s">
        <v>53</v>
      </c>
      <c r="J10" s="198"/>
      <c r="K10" s="198"/>
      <c r="L10" s="198"/>
      <c r="M10" s="198"/>
      <c r="N10" s="184"/>
      <c r="O10" s="183" t="s">
        <v>55</v>
      </c>
      <c r="P10" s="198"/>
      <c r="Q10" s="198"/>
      <c r="R10" s="198"/>
      <c r="S10" s="198"/>
      <c r="T10" s="184"/>
      <c r="U10" s="183" t="s">
        <v>57</v>
      </c>
      <c r="V10" s="198"/>
      <c r="W10" s="198"/>
      <c r="X10" s="198"/>
      <c r="Y10" s="198"/>
      <c r="Z10" s="198"/>
      <c r="AA10" s="183" t="s">
        <v>58</v>
      </c>
      <c r="AB10" s="198"/>
      <c r="AC10" s="198"/>
      <c r="AD10" s="198"/>
      <c r="AE10" s="198"/>
      <c r="AF10" s="198"/>
      <c r="AG10" s="173" t="s">
        <v>59</v>
      </c>
      <c r="AH10" s="173"/>
      <c r="AI10" s="173"/>
      <c r="AJ10" s="173"/>
      <c r="AK10" s="173"/>
      <c r="AL10" s="173"/>
      <c r="AM10" s="173" t="s">
        <v>60</v>
      </c>
      <c r="AN10" s="173"/>
      <c r="AO10" s="173"/>
      <c r="AP10" s="173"/>
      <c r="AQ10" s="173"/>
      <c r="AR10" s="173"/>
      <c r="AS10" s="173" t="s">
        <v>28</v>
      </c>
      <c r="AT10" s="173"/>
      <c r="AU10" s="173"/>
      <c r="AV10" s="173"/>
      <c r="AW10" s="173"/>
      <c r="AX10" s="173"/>
      <c r="AY10" s="173" t="s">
        <v>61</v>
      </c>
      <c r="AZ10" s="173"/>
      <c r="BA10" s="173"/>
      <c r="BB10" s="173"/>
      <c r="BC10" s="173"/>
      <c r="BD10" s="173"/>
      <c r="BE10" s="173" t="s">
        <v>62</v>
      </c>
      <c r="BF10" s="173"/>
      <c r="BG10" s="173"/>
      <c r="BH10" s="173"/>
      <c r="BI10" s="173"/>
      <c r="BJ10" s="173"/>
    </row>
    <row r="11" spans="1:62" s="106" customFormat="1" ht="28.5" customHeight="1">
      <c r="A11" s="201"/>
      <c r="B11" s="204"/>
      <c r="C11" s="173" t="s">
        <v>50</v>
      </c>
      <c r="D11" s="173"/>
      <c r="E11" s="173"/>
      <c r="F11" s="173" t="s">
        <v>52</v>
      </c>
      <c r="G11" s="173"/>
      <c r="H11" s="173"/>
      <c r="I11" s="173" t="s">
        <v>50</v>
      </c>
      <c r="J11" s="173"/>
      <c r="K11" s="173"/>
      <c r="L11" s="173" t="s">
        <v>52</v>
      </c>
      <c r="M11" s="173"/>
      <c r="N11" s="173"/>
      <c r="O11" s="173" t="s">
        <v>50</v>
      </c>
      <c r="P11" s="173"/>
      <c r="Q11" s="173"/>
      <c r="R11" s="173" t="s">
        <v>52</v>
      </c>
      <c r="S11" s="173"/>
      <c r="T11" s="173"/>
      <c r="U11" s="173" t="s">
        <v>50</v>
      </c>
      <c r="V11" s="173"/>
      <c r="W11" s="173"/>
      <c r="X11" s="173" t="s">
        <v>52</v>
      </c>
      <c r="Y11" s="173"/>
      <c r="Z11" s="173"/>
      <c r="AA11" s="173" t="s">
        <v>50</v>
      </c>
      <c r="AB11" s="173"/>
      <c r="AC11" s="173"/>
      <c r="AD11" s="173" t="s">
        <v>52</v>
      </c>
      <c r="AE11" s="173"/>
      <c r="AF11" s="173"/>
      <c r="AG11" s="173" t="s">
        <v>50</v>
      </c>
      <c r="AH11" s="173"/>
      <c r="AI11" s="173"/>
      <c r="AJ11" s="173" t="s">
        <v>52</v>
      </c>
      <c r="AK11" s="173"/>
      <c r="AL11" s="173"/>
      <c r="AM11" s="173" t="s">
        <v>50</v>
      </c>
      <c r="AN11" s="173"/>
      <c r="AO11" s="173"/>
      <c r="AP11" s="173" t="s">
        <v>52</v>
      </c>
      <c r="AQ11" s="173"/>
      <c r="AR11" s="173"/>
      <c r="AS11" s="173" t="s">
        <v>50</v>
      </c>
      <c r="AT11" s="173"/>
      <c r="AU11" s="173"/>
      <c r="AV11" s="173" t="s">
        <v>52</v>
      </c>
      <c r="AW11" s="173"/>
      <c r="AX11" s="173"/>
      <c r="AY11" s="173" t="s">
        <v>50</v>
      </c>
      <c r="AZ11" s="173"/>
      <c r="BA11" s="173"/>
      <c r="BB11" s="173" t="s">
        <v>52</v>
      </c>
      <c r="BC11" s="173"/>
      <c r="BD11" s="173"/>
      <c r="BE11" s="173" t="s">
        <v>50</v>
      </c>
      <c r="BF11" s="173"/>
      <c r="BG11" s="173"/>
      <c r="BH11" s="173" t="s">
        <v>52</v>
      </c>
      <c r="BI11" s="173"/>
      <c r="BJ11" s="173"/>
    </row>
    <row r="12" spans="1:62" s="93" customFormat="1" ht="28.5" customHeight="1">
      <c r="A12" s="202"/>
      <c r="B12" s="205"/>
      <c r="C12" s="194" t="s">
        <v>49</v>
      </c>
      <c r="D12" s="194"/>
      <c r="E12" s="195" t="s">
        <v>77</v>
      </c>
      <c r="F12" s="194" t="s">
        <v>49</v>
      </c>
      <c r="G12" s="194"/>
      <c r="H12" s="195" t="s">
        <v>77</v>
      </c>
      <c r="I12" s="194" t="s">
        <v>49</v>
      </c>
      <c r="J12" s="194"/>
      <c r="K12" s="195" t="s">
        <v>77</v>
      </c>
      <c r="L12" s="194" t="s">
        <v>49</v>
      </c>
      <c r="M12" s="194"/>
      <c r="N12" s="195" t="s">
        <v>77</v>
      </c>
      <c r="O12" s="194" t="s">
        <v>49</v>
      </c>
      <c r="P12" s="194"/>
      <c r="Q12" s="195" t="s">
        <v>77</v>
      </c>
      <c r="R12" s="194" t="s">
        <v>49</v>
      </c>
      <c r="S12" s="194"/>
      <c r="T12" s="195" t="s">
        <v>77</v>
      </c>
      <c r="U12" s="194" t="s">
        <v>49</v>
      </c>
      <c r="V12" s="194"/>
      <c r="W12" s="195" t="s">
        <v>77</v>
      </c>
      <c r="X12" s="194" t="s">
        <v>49</v>
      </c>
      <c r="Y12" s="194"/>
      <c r="Z12" s="195" t="s">
        <v>77</v>
      </c>
      <c r="AA12" s="194" t="s">
        <v>49</v>
      </c>
      <c r="AB12" s="194"/>
      <c r="AC12" s="195" t="s">
        <v>77</v>
      </c>
      <c r="AD12" s="194" t="s">
        <v>49</v>
      </c>
      <c r="AE12" s="194"/>
      <c r="AF12" s="195" t="s">
        <v>77</v>
      </c>
      <c r="AG12" s="194" t="s">
        <v>49</v>
      </c>
      <c r="AH12" s="194"/>
      <c r="AI12" s="195" t="s">
        <v>77</v>
      </c>
      <c r="AJ12" s="194" t="s">
        <v>49</v>
      </c>
      <c r="AK12" s="194"/>
      <c r="AL12" s="195" t="s">
        <v>77</v>
      </c>
      <c r="AM12" s="194" t="s">
        <v>49</v>
      </c>
      <c r="AN12" s="194"/>
      <c r="AO12" s="195" t="s">
        <v>77</v>
      </c>
      <c r="AP12" s="194" t="s">
        <v>49</v>
      </c>
      <c r="AQ12" s="194"/>
      <c r="AR12" s="195" t="s">
        <v>77</v>
      </c>
      <c r="AS12" s="194" t="s">
        <v>49</v>
      </c>
      <c r="AT12" s="194"/>
      <c r="AU12" s="195" t="s">
        <v>77</v>
      </c>
      <c r="AV12" s="194" t="s">
        <v>49</v>
      </c>
      <c r="AW12" s="194"/>
      <c r="AX12" s="195" t="s">
        <v>77</v>
      </c>
      <c r="AY12" s="194" t="s">
        <v>49</v>
      </c>
      <c r="AZ12" s="194"/>
      <c r="BA12" s="195" t="s">
        <v>77</v>
      </c>
      <c r="BB12" s="194" t="s">
        <v>49</v>
      </c>
      <c r="BC12" s="194"/>
      <c r="BD12" s="195" t="s">
        <v>77</v>
      </c>
      <c r="BE12" s="194" t="s">
        <v>49</v>
      </c>
      <c r="BF12" s="194"/>
      <c r="BG12" s="195" t="s">
        <v>77</v>
      </c>
      <c r="BH12" s="194" t="s">
        <v>49</v>
      </c>
      <c r="BI12" s="194"/>
      <c r="BJ12" s="195" t="s">
        <v>77</v>
      </c>
    </row>
    <row r="13" spans="1:62" s="109" customFormat="1" ht="11.25" customHeight="1">
      <c r="A13" s="107"/>
      <c r="B13" s="49"/>
      <c r="C13" s="108" t="s">
        <v>54</v>
      </c>
      <c r="D13" s="108" t="s">
        <v>75</v>
      </c>
      <c r="E13" s="196"/>
      <c r="F13" s="108" t="s">
        <v>54</v>
      </c>
      <c r="G13" s="108" t="s">
        <v>75</v>
      </c>
      <c r="H13" s="196"/>
      <c r="I13" s="108" t="s">
        <v>54</v>
      </c>
      <c r="J13" s="108" t="s">
        <v>76</v>
      </c>
      <c r="K13" s="196"/>
      <c r="L13" s="108" t="s">
        <v>54</v>
      </c>
      <c r="M13" s="108" t="s">
        <v>76</v>
      </c>
      <c r="N13" s="196"/>
      <c r="O13" s="108" t="s">
        <v>54</v>
      </c>
      <c r="P13" s="108" t="s">
        <v>56</v>
      </c>
      <c r="Q13" s="196"/>
      <c r="R13" s="108" t="s">
        <v>54</v>
      </c>
      <c r="S13" s="108" t="s">
        <v>56</v>
      </c>
      <c r="T13" s="196"/>
      <c r="U13" s="108" t="s">
        <v>54</v>
      </c>
      <c r="V13" s="139" t="s">
        <v>76</v>
      </c>
      <c r="W13" s="196"/>
      <c r="X13" s="108" t="s">
        <v>54</v>
      </c>
      <c r="Y13" s="108" t="s">
        <v>76</v>
      </c>
      <c r="Z13" s="196"/>
      <c r="AA13" s="108" t="s">
        <v>54</v>
      </c>
      <c r="AB13" s="108" t="s">
        <v>75</v>
      </c>
      <c r="AC13" s="196"/>
      <c r="AD13" s="108" t="s">
        <v>54</v>
      </c>
      <c r="AE13" s="108" t="s">
        <v>75</v>
      </c>
      <c r="AF13" s="196"/>
      <c r="AG13" s="108" t="s">
        <v>54</v>
      </c>
      <c r="AH13" s="108" t="s">
        <v>76</v>
      </c>
      <c r="AI13" s="196"/>
      <c r="AJ13" s="108" t="s">
        <v>54</v>
      </c>
      <c r="AK13" s="108" t="s">
        <v>76</v>
      </c>
      <c r="AL13" s="196"/>
      <c r="AM13" s="108" t="s">
        <v>54</v>
      </c>
      <c r="AN13" s="108" t="s">
        <v>56</v>
      </c>
      <c r="AO13" s="196"/>
      <c r="AP13" s="108" t="s">
        <v>54</v>
      </c>
      <c r="AQ13" s="108" t="s">
        <v>56</v>
      </c>
      <c r="AR13" s="196"/>
      <c r="AS13" s="108" t="s">
        <v>54</v>
      </c>
      <c r="AT13" s="108" t="s">
        <v>56</v>
      </c>
      <c r="AU13" s="196"/>
      <c r="AV13" s="108" t="s">
        <v>54</v>
      </c>
      <c r="AW13" s="108" t="s">
        <v>56</v>
      </c>
      <c r="AX13" s="196"/>
      <c r="AY13" s="108" t="s">
        <v>54</v>
      </c>
      <c r="AZ13" s="108"/>
      <c r="BA13" s="196"/>
      <c r="BB13" s="108" t="s">
        <v>54</v>
      </c>
      <c r="BC13" s="108"/>
      <c r="BD13" s="196"/>
      <c r="BE13" s="108" t="s">
        <v>54</v>
      </c>
      <c r="BF13" s="108"/>
      <c r="BG13" s="196"/>
      <c r="BH13" s="108" t="s">
        <v>54</v>
      </c>
      <c r="BI13" s="108"/>
      <c r="BJ13" s="196"/>
    </row>
    <row r="14" spans="1:62" s="119" customFormat="1" ht="16.5" customHeight="1">
      <c r="A14" s="113">
        <v>1</v>
      </c>
      <c r="B14" s="114" t="s">
        <v>12</v>
      </c>
      <c r="C14" s="115">
        <v>14</v>
      </c>
      <c r="D14" s="115">
        <v>1210</v>
      </c>
      <c r="E14" s="115">
        <v>12.17364</v>
      </c>
      <c r="F14" s="115">
        <v>3</v>
      </c>
      <c r="G14" s="115">
        <v>0</v>
      </c>
      <c r="H14" s="115">
        <v>0.54366</v>
      </c>
      <c r="I14" s="115">
        <v>2</v>
      </c>
      <c r="J14" s="115">
        <v>0</v>
      </c>
      <c r="K14" s="115">
        <v>2.05631</v>
      </c>
      <c r="L14" s="115">
        <v>9</v>
      </c>
      <c r="M14" s="115">
        <v>10.24</v>
      </c>
      <c r="N14" s="115">
        <v>3.91578</v>
      </c>
      <c r="O14" s="115">
        <v>0</v>
      </c>
      <c r="P14" s="115">
        <v>0</v>
      </c>
      <c r="Q14" s="115">
        <v>0</v>
      </c>
      <c r="R14" s="115">
        <v>4</v>
      </c>
      <c r="S14" s="115">
        <v>8</v>
      </c>
      <c r="T14" s="115">
        <v>0.31382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6</v>
      </c>
      <c r="AH14" s="115">
        <v>0.13</v>
      </c>
      <c r="AI14" s="115">
        <v>4.47037</v>
      </c>
      <c r="AJ14" s="115">
        <v>1</v>
      </c>
      <c r="AK14" s="115">
        <v>0</v>
      </c>
      <c r="AL14" s="115">
        <v>0.38564</v>
      </c>
      <c r="AM14" s="115">
        <v>12</v>
      </c>
      <c r="AN14" s="115">
        <v>8.5</v>
      </c>
      <c r="AO14" s="115">
        <v>26.41872</v>
      </c>
      <c r="AP14" s="115">
        <v>12</v>
      </c>
      <c r="AQ14" s="115">
        <v>9.5</v>
      </c>
      <c r="AR14" s="115">
        <v>8.73348</v>
      </c>
      <c r="AS14" s="115">
        <v>18</v>
      </c>
      <c r="AT14" s="115">
        <v>13.5</v>
      </c>
      <c r="AU14" s="115">
        <v>20.61563</v>
      </c>
      <c r="AV14" s="115">
        <v>18</v>
      </c>
      <c r="AW14" s="115">
        <v>11.7</v>
      </c>
      <c r="AX14" s="115">
        <v>10.54105</v>
      </c>
      <c r="AY14" s="115">
        <v>2</v>
      </c>
      <c r="AZ14" s="115">
        <v>0</v>
      </c>
      <c r="BA14" s="115">
        <v>16.5062</v>
      </c>
      <c r="BB14" s="115">
        <v>5</v>
      </c>
      <c r="BC14" s="115">
        <v>1.5</v>
      </c>
      <c r="BD14" s="115">
        <v>1.10854</v>
      </c>
      <c r="BE14" s="116">
        <f>SUM(C14,I14,O14,U14,AA14,AG14,AM14,AS14,AY14)</f>
        <v>54</v>
      </c>
      <c r="BF14" s="117"/>
      <c r="BG14" s="118">
        <f aca="true" t="shared" si="0" ref="BG14:BG26">SUM(E14,K14,Q14,W14,AC14,AI14,AO14,AU14,BA14)</f>
        <v>82.24087</v>
      </c>
      <c r="BH14" s="117">
        <f>SUM(F14,L14,R14,X14,AD14,AJ14,AP14,AV14,BB14)</f>
        <v>52</v>
      </c>
      <c r="BI14" s="117">
        <v>0</v>
      </c>
      <c r="BJ14" s="118">
        <f>SUM(H14,N14,T14,Z14,AF14,AL14,AR14,AX14,BD14)</f>
        <v>25.541970000000003</v>
      </c>
    </row>
    <row r="15" spans="1:62" s="119" customFormat="1" ht="18">
      <c r="A15" s="113">
        <v>2</v>
      </c>
      <c r="B15" s="114" t="s">
        <v>13</v>
      </c>
      <c r="C15" s="115">
        <v>0</v>
      </c>
      <c r="D15" s="115">
        <v>0</v>
      </c>
      <c r="E15" s="115">
        <v>0</v>
      </c>
      <c r="F15" s="115">
        <v>3</v>
      </c>
      <c r="G15" s="115">
        <v>0.6</v>
      </c>
      <c r="H15" s="115">
        <v>3.53598</v>
      </c>
      <c r="I15" s="115">
        <v>0</v>
      </c>
      <c r="J15" s="115">
        <v>0</v>
      </c>
      <c r="K15" s="115">
        <v>0</v>
      </c>
      <c r="L15" s="115">
        <v>10</v>
      </c>
      <c r="M15" s="115">
        <v>10</v>
      </c>
      <c r="N15" s="115">
        <v>3.02149</v>
      </c>
      <c r="O15" s="115">
        <v>1</v>
      </c>
      <c r="P15" s="115">
        <v>0.25</v>
      </c>
      <c r="Q15" s="115">
        <v>0.05848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1</v>
      </c>
      <c r="Y15" s="115">
        <v>0</v>
      </c>
      <c r="Z15" s="115">
        <v>1.58406</v>
      </c>
      <c r="AA15" s="115">
        <v>0</v>
      </c>
      <c r="AB15" s="115">
        <v>0</v>
      </c>
      <c r="AC15" s="115">
        <v>0</v>
      </c>
      <c r="AD15" s="115">
        <v>2</v>
      </c>
      <c r="AE15" s="115">
        <v>4332.9</v>
      </c>
      <c r="AF15" s="115">
        <v>1.972</v>
      </c>
      <c r="AG15" s="115">
        <v>1</v>
      </c>
      <c r="AH15" s="115">
        <v>1770</v>
      </c>
      <c r="AI15" s="115">
        <v>0.01428</v>
      </c>
      <c r="AJ15" s="115">
        <v>1</v>
      </c>
      <c r="AK15" s="115">
        <v>0</v>
      </c>
      <c r="AL15" s="115">
        <v>0.63036</v>
      </c>
      <c r="AM15" s="115">
        <v>1</v>
      </c>
      <c r="AN15" s="115">
        <v>0.645</v>
      </c>
      <c r="AO15" s="115">
        <v>1.98676</v>
      </c>
      <c r="AP15" s="115">
        <v>12</v>
      </c>
      <c r="AQ15" s="115">
        <v>703</v>
      </c>
      <c r="AR15" s="115">
        <v>17.10311</v>
      </c>
      <c r="AS15" s="115">
        <v>18</v>
      </c>
      <c r="AT15" s="115">
        <v>609.7</v>
      </c>
      <c r="AU15" s="115">
        <v>16.07515</v>
      </c>
      <c r="AV15" s="115">
        <v>18</v>
      </c>
      <c r="AW15" s="115">
        <v>11.55</v>
      </c>
      <c r="AX15" s="115">
        <v>17.83226</v>
      </c>
      <c r="AY15" s="115">
        <v>0</v>
      </c>
      <c r="AZ15" s="115">
        <v>0</v>
      </c>
      <c r="BA15" s="115">
        <v>0</v>
      </c>
      <c r="BB15" s="115">
        <v>6</v>
      </c>
      <c r="BC15" s="115">
        <v>0</v>
      </c>
      <c r="BD15" s="115">
        <v>0.66896</v>
      </c>
      <c r="BE15" s="116">
        <f aca="true" t="shared" si="1" ref="BE15:BE26">SUM(C15,I15,O15,U15,AA15,AG15,AM15,AS15,AY15)</f>
        <v>21</v>
      </c>
      <c r="BF15" s="117"/>
      <c r="BG15" s="118">
        <f t="shared" si="0"/>
        <v>18.13467</v>
      </c>
      <c r="BH15" s="117">
        <f aca="true" t="shared" si="2" ref="BH15:BH26">SUM(F15,L15,R15,X15,AD15,AJ15,AP15,AV15,BB15)</f>
        <v>53</v>
      </c>
      <c r="BI15" s="117"/>
      <c r="BJ15" s="118">
        <f>SUM(H15,N15,T15,Z15,AF15,AL15,AR15,AX15,BD15)</f>
        <v>46.34822</v>
      </c>
    </row>
    <row r="16" spans="1:62" s="119" customFormat="1" ht="18">
      <c r="A16" s="113">
        <v>3</v>
      </c>
      <c r="B16" s="114" t="s">
        <v>5</v>
      </c>
      <c r="C16" s="115">
        <v>17</v>
      </c>
      <c r="D16" s="115">
        <v>0</v>
      </c>
      <c r="E16" s="115">
        <v>4.52768</v>
      </c>
      <c r="F16" s="115">
        <v>6</v>
      </c>
      <c r="G16" s="115">
        <v>300</v>
      </c>
      <c r="H16" s="115">
        <v>0.75036</v>
      </c>
      <c r="I16" s="115">
        <v>4</v>
      </c>
      <c r="J16" s="115">
        <v>0</v>
      </c>
      <c r="K16" s="115">
        <v>0.42056</v>
      </c>
      <c r="L16" s="115">
        <v>19</v>
      </c>
      <c r="M16" s="115">
        <v>10.78</v>
      </c>
      <c r="N16" s="115">
        <v>1.28685</v>
      </c>
      <c r="O16" s="115">
        <v>1</v>
      </c>
      <c r="P16" s="115">
        <v>0</v>
      </c>
      <c r="Q16" s="115">
        <v>1.01848</v>
      </c>
      <c r="R16" s="115">
        <v>2</v>
      </c>
      <c r="S16" s="115">
        <v>0</v>
      </c>
      <c r="T16" s="115">
        <v>0</v>
      </c>
      <c r="U16" s="115">
        <v>1</v>
      </c>
      <c r="V16" s="115">
        <v>0</v>
      </c>
      <c r="W16" s="115">
        <v>0.46478</v>
      </c>
      <c r="X16" s="115">
        <v>0</v>
      </c>
      <c r="Y16" s="115">
        <v>0</v>
      </c>
      <c r="Z16" s="115">
        <v>0</v>
      </c>
      <c r="AA16" s="115">
        <v>2</v>
      </c>
      <c r="AB16" s="115">
        <v>0</v>
      </c>
      <c r="AC16" s="115">
        <v>0</v>
      </c>
      <c r="AD16" s="115">
        <v>3</v>
      </c>
      <c r="AE16" s="115">
        <v>6.92</v>
      </c>
      <c r="AF16" s="115">
        <v>3.33572</v>
      </c>
      <c r="AG16" s="115">
        <v>16</v>
      </c>
      <c r="AH16" s="115">
        <v>2700</v>
      </c>
      <c r="AI16" s="115">
        <v>84.89361</v>
      </c>
      <c r="AJ16" s="115">
        <v>2</v>
      </c>
      <c r="AK16" s="115">
        <v>0</v>
      </c>
      <c r="AL16" s="115">
        <v>0</v>
      </c>
      <c r="AM16" s="115">
        <v>4</v>
      </c>
      <c r="AN16" s="115">
        <v>0</v>
      </c>
      <c r="AO16" s="115">
        <v>3.55256</v>
      </c>
      <c r="AP16" s="115">
        <v>5</v>
      </c>
      <c r="AQ16" s="115">
        <v>0.9</v>
      </c>
      <c r="AR16" s="115">
        <v>2.78731</v>
      </c>
      <c r="AS16" s="115">
        <v>20</v>
      </c>
      <c r="AT16" s="115">
        <v>9.6</v>
      </c>
      <c r="AU16" s="115">
        <v>15.74844</v>
      </c>
      <c r="AV16" s="115">
        <v>5</v>
      </c>
      <c r="AW16" s="115">
        <v>2.25</v>
      </c>
      <c r="AX16" s="115">
        <v>8.46428</v>
      </c>
      <c r="AY16" s="115">
        <v>11</v>
      </c>
      <c r="AZ16" s="115">
        <v>0</v>
      </c>
      <c r="BA16" s="115">
        <v>9.45921</v>
      </c>
      <c r="BB16" s="115">
        <v>2</v>
      </c>
      <c r="BC16" s="115">
        <v>1</v>
      </c>
      <c r="BD16" s="115">
        <v>0.3</v>
      </c>
      <c r="BE16" s="116">
        <f t="shared" si="1"/>
        <v>76</v>
      </c>
      <c r="BF16" s="117"/>
      <c r="BG16" s="128">
        <f t="shared" si="0"/>
        <v>120.08532</v>
      </c>
      <c r="BH16" s="117">
        <f t="shared" si="2"/>
        <v>44</v>
      </c>
      <c r="BI16" s="117"/>
      <c r="BJ16" s="118">
        <f>SUM(H16,N16,T16,Z16,AF16,AL16,AR16,AX16,BD16)</f>
        <v>16.92452</v>
      </c>
    </row>
    <row r="17" spans="1:62" s="119" customFormat="1" ht="18">
      <c r="A17" s="113">
        <v>4</v>
      </c>
      <c r="B17" s="114" t="s">
        <v>9</v>
      </c>
      <c r="C17" s="115">
        <v>10</v>
      </c>
      <c r="D17" s="115">
        <v>0</v>
      </c>
      <c r="E17" s="115">
        <v>4.12334</v>
      </c>
      <c r="F17" s="115">
        <v>10</v>
      </c>
      <c r="G17" s="144">
        <v>24103</v>
      </c>
      <c r="H17" s="115">
        <v>4.94054</v>
      </c>
      <c r="I17" s="115">
        <v>0</v>
      </c>
      <c r="J17" s="115">
        <v>0</v>
      </c>
      <c r="K17" s="115">
        <v>0</v>
      </c>
      <c r="L17" s="115">
        <v>6</v>
      </c>
      <c r="M17" s="115">
        <v>0</v>
      </c>
      <c r="N17" s="115">
        <v>0.69535</v>
      </c>
      <c r="O17" s="115">
        <v>1</v>
      </c>
      <c r="P17" s="115">
        <v>0.2</v>
      </c>
      <c r="Q17" s="115">
        <v>0</v>
      </c>
      <c r="R17" s="115">
        <v>6</v>
      </c>
      <c r="S17" s="115">
        <v>2.5</v>
      </c>
      <c r="T17" s="115">
        <v>2.43353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1</v>
      </c>
      <c r="AD17" s="145">
        <v>1</v>
      </c>
      <c r="AE17" s="115">
        <v>2960</v>
      </c>
      <c r="AF17" s="115">
        <v>0</v>
      </c>
      <c r="AG17" s="115">
        <v>3</v>
      </c>
      <c r="AH17" s="115">
        <v>0</v>
      </c>
      <c r="AI17" s="115">
        <v>0.6256</v>
      </c>
      <c r="AJ17" s="115">
        <v>2</v>
      </c>
      <c r="AK17" s="115">
        <v>0</v>
      </c>
      <c r="AL17" s="115">
        <v>0.41941</v>
      </c>
      <c r="AM17" s="115">
        <v>4</v>
      </c>
      <c r="AN17" s="115">
        <v>2.4</v>
      </c>
      <c r="AO17" s="115">
        <v>2.99916</v>
      </c>
      <c r="AP17" s="115">
        <v>22</v>
      </c>
      <c r="AQ17" s="115">
        <v>20.55</v>
      </c>
      <c r="AR17" s="115">
        <v>13.49384</v>
      </c>
      <c r="AS17" s="115">
        <v>26</v>
      </c>
      <c r="AT17" s="115">
        <v>42.8</v>
      </c>
      <c r="AU17" s="115">
        <v>9.69912</v>
      </c>
      <c r="AV17" s="115">
        <v>72</v>
      </c>
      <c r="AW17" s="115">
        <v>69</v>
      </c>
      <c r="AX17" s="115">
        <v>49.30467</v>
      </c>
      <c r="AY17" s="115">
        <v>1</v>
      </c>
      <c r="AZ17" s="115">
        <v>0</v>
      </c>
      <c r="BA17" s="115">
        <v>0.6393</v>
      </c>
      <c r="BB17" s="115">
        <v>13</v>
      </c>
      <c r="BC17" s="115">
        <v>0</v>
      </c>
      <c r="BD17" s="115">
        <v>5.07333</v>
      </c>
      <c r="BE17" s="116">
        <f t="shared" si="1"/>
        <v>45</v>
      </c>
      <c r="BF17" s="117"/>
      <c r="BG17" s="118">
        <f t="shared" si="0"/>
        <v>19.08652</v>
      </c>
      <c r="BH17" s="117">
        <f t="shared" si="2"/>
        <v>132</v>
      </c>
      <c r="BI17" s="117"/>
      <c r="BJ17" s="118">
        <f>SUM(H17,N17,T17,Z17,AF17,AL17,AR17,AX17,BD17)</f>
        <v>76.36067</v>
      </c>
    </row>
    <row r="18" spans="1:62" s="119" customFormat="1" ht="18">
      <c r="A18" s="113">
        <v>5</v>
      </c>
      <c r="B18" s="114" t="s">
        <v>11</v>
      </c>
      <c r="C18" s="115">
        <v>4</v>
      </c>
      <c r="D18" s="115">
        <v>0</v>
      </c>
      <c r="E18" s="115">
        <v>3.00494</v>
      </c>
      <c r="F18" s="115">
        <v>11</v>
      </c>
      <c r="G18" s="115">
        <v>3583</v>
      </c>
      <c r="H18" s="115">
        <v>4.44698</v>
      </c>
      <c r="I18" s="115">
        <v>0</v>
      </c>
      <c r="J18" s="115">
        <v>0</v>
      </c>
      <c r="K18" s="126">
        <v>0</v>
      </c>
      <c r="L18" s="115">
        <v>0</v>
      </c>
      <c r="M18" s="115">
        <v>0</v>
      </c>
      <c r="N18" s="126">
        <v>0</v>
      </c>
      <c r="O18" s="116">
        <v>0</v>
      </c>
      <c r="P18" s="116">
        <v>0</v>
      </c>
      <c r="Q18" s="126">
        <v>0</v>
      </c>
      <c r="R18" s="116">
        <v>0</v>
      </c>
      <c r="S18" s="116">
        <v>0</v>
      </c>
      <c r="T18" s="126">
        <v>0</v>
      </c>
      <c r="U18" s="115">
        <v>4</v>
      </c>
      <c r="V18" s="115">
        <v>0</v>
      </c>
      <c r="W18" s="115">
        <v>4.0228</v>
      </c>
      <c r="X18" s="115">
        <v>1</v>
      </c>
      <c r="Y18" s="115">
        <v>0</v>
      </c>
      <c r="Z18" s="115">
        <v>0.6181</v>
      </c>
      <c r="AA18" s="115">
        <v>1</v>
      </c>
      <c r="AB18" s="115">
        <v>0</v>
      </c>
      <c r="AC18" s="115">
        <v>1.0146</v>
      </c>
      <c r="AD18" s="115">
        <v>1</v>
      </c>
      <c r="AE18" s="115">
        <v>0</v>
      </c>
      <c r="AF18" s="115">
        <v>0.40324</v>
      </c>
      <c r="AG18" s="115">
        <v>2</v>
      </c>
      <c r="AH18" s="115">
        <v>5.6015</v>
      </c>
      <c r="AI18" s="115">
        <v>7.20501</v>
      </c>
      <c r="AJ18" s="115">
        <v>1</v>
      </c>
      <c r="AK18" s="115">
        <v>0</v>
      </c>
      <c r="AL18" s="115">
        <v>0</v>
      </c>
      <c r="AM18" s="115">
        <v>2</v>
      </c>
      <c r="AN18" s="115">
        <v>400</v>
      </c>
      <c r="AO18" s="115">
        <v>1.53228</v>
      </c>
      <c r="AP18" s="115">
        <v>14</v>
      </c>
      <c r="AQ18" s="115">
        <v>0</v>
      </c>
      <c r="AR18" s="115">
        <v>6.4132</v>
      </c>
      <c r="AS18" s="115">
        <v>71</v>
      </c>
      <c r="AT18" s="127">
        <v>0</v>
      </c>
      <c r="AU18" s="115">
        <v>64.42744</v>
      </c>
      <c r="AV18" s="115">
        <v>48</v>
      </c>
      <c r="AW18" s="127">
        <v>0</v>
      </c>
      <c r="AX18" s="115">
        <v>34.19687</v>
      </c>
      <c r="AY18" s="115">
        <v>14</v>
      </c>
      <c r="AZ18" s="115">
        <v>3801.5</v>
      </c>
      <c r="BA18" s="115">
        <v>5.83364</v>
      </c>
      <c r="BB18" s="115">
        <v>0</v>
      </c>
      <c r="BC18" s="115">
        <v>0</v>
      </c>
      <c r="BD18" s="115">
        <v>0.004</v>
      </c>
      <c r="BE18" s="116">
        <f t="shared" si="1"/>
        <v>98</v>
      </c>
      <c r="BF18" s="117"/>
      <c r="BG18" s="118">
        <f t="shared" si="0"/>
        <v>87.04071</v>
      </c>
      <c r="BH18" s="117">
        <f t="shared" si="2"/>
        <v>76</v>
      </c>
      <c r="BI18" s="117"/>
      <c r="BJ18" s="118">
        <f aca="true" t="shared" si="3" ref="BJ18:BJ26">SUM(H18,N18,T18,Z18,AF18,AL18,AR18,AX18,BD18)</f>
        <v>46.08239</v>
      </c>
    </row>
    <row r="19" spans="1:62" s="125" customFormat="1" ht="18">
      <c r="A19" s="120">
        <v>6</v>
      </c>
      <c r="B19" s="121" t="s">
        <v>1</v>
      </c>
      <c r="C19" s="122">
        <v>3</v>
      </c>
      <c r="D19" s="122">
        <v>5499</v>
      </c>
      <c r="E19" s="122">
        <v>1.4046</v>
      </c>
      <c r="F19" s="122">
        <v>13</v>
      </c>
      <c r="G19" s="122">
        <v>1786</v>
      </c>
      <c r="H19" s="122">
        <v>7.84484</v>
      </c>
      <c r="I19" s="122">
        <v>0</v>
      </c>
      <c r="J19" s="122">
        <v>0</v>
      </c>
      <c r="K19" s="122">
        <v>0</v>
      </c>
      <c r="L19" s="122">
        <v>5</v>
      </c>
      <c r="M19" s="122">
        <v>0</v>
      </c>
      <c r="N19" s="122">
        <v>0.93444</v>
      </c>
      <c r="O19" s="122">
        <v>2</v>
      </c>
      <c r="P19" s="122">
        <v>3.8</v>
      </c>
      <c r="Q19" s="122">
        <v>0.50218</v>
      </c>
      <c r="R19" s="122">
        <v>2</v>
      </c>
      <c r="S19" s="122">
        <v>1</v>
      </c>
      <c r="T19" s="122">
        <v>0.52156</v>
      </c>
      <c r="U19" s="122">
        <v>0</v>
      </c>
      <c r="V19" s="122">
        <v>0</v>
      </c>
      <c r="W19" s="122">
        <v>0</v>
      </c>
      <c r="X19" s="122">
        <v>1</v>
      </c>
      <c r="Y19" s="122">
        <v>0</v>
      </c>
      <c r="Z19" s="122">
        <v>0.26794</v>
      </c>
      <c r="AA19" s="122">
        <v>3</v>
      </c>
      <c r="AB19" s="122">
        <v>1358.95</v>
      </c>
      <c r="AC19" s="122">
        <v>0.34</v>
      </c>
      <c r="AD19" s="122">
        <v>1</v>
      </c>
      <c r="AE19" s="122">
        <v>0</v>
      </c>
      <c r="AF19" s="122">
        <v>0.29305</v>
      </c>
      <c r="AG19" s="122">
        <v>6</v>
      </c>
      <c r="AH19" s="122">
        <v>1.25</v>
      </c>
      <c r="AI19" s="122">
        <v>1.94446</v>
      </c>
      <c r="AJ19" s="122">
        <v>25</v>
      </c>
      <c r="AK19" s="122">
        <v>16.05</v>
      </c>
      <c r="AL19" s="122">
        <v>3.11882</v>
      </c>
      <c r="AM19" s="122">
        <v>7</v>
      </c>
      <c r="AN19" s="122">
        <v>4</v>
      </c>
      <c r="AO19" s="122">
        <v>3.64198</v>
      </c>
      <c r="AP19" s="122">
        <v>6</v>
      </c>
      <c r="AQ19" s="122">
        <v>1</v>
      </c>
      <c r="AR19" s="122">
        <v>2.26313</v>
      </c>
      <c r="AS19" s="122">
        <v>17</v>
      </c>
      <c r="AT19" s="122">
        <v>509.97</v>
      </c>
      <c r="AU19" s="122">
        <v>10.7436</v>
      </c>
      <c r="AV19" s="122">
        <v>30</v>
      </c>
      <c r="AW19" s="122">
        <v>14.2</v>
      </c>
      <c r="AX19" s="122">
        <v>19.82675</v>
      </c>
      <c r="AY19" s="122">
        <v>4</v>
      </c>
      <c r="AZ19" s="122">
        <v>7156.53</v>
      </c>
      <c r="BA19" s="122">
        <v>1.92876</v>
      </c>
      <c r="BB19" s="122">
        <v>4</v>
      </c>
      <c r="BC19" s="122">
        <v>3</v>
      </c>
      <c r="BD19" s="122">
        <v>0.83013</v>
      </c>
      <c r="BE19" s="116">
        <f t="shared" si="1"/>
        <v>42</v>
      </c>
      <c r="BF19" s="123"/>
      <c r="BG19" s="124">
        <f t="shared" si="0"/>
        <v>20.505580000000002</v>
      </c>
      <c r="BH19" s="117">
        <f t="shared" si="2"/>
        <v>87</v>
      </c>
      <c r="BI19" s="123"/>
      <c r="BJ19" s="124">
        <f t="shared" si="3"/>
        <v>35.900659999999995</v>
      </c>
    </row>
    <row r="20" spans="1:62" s="119" customFormat="1" ht="18">
      <c r="A20" s="113">
        <v>7</v>
      </c>
      <c r="B20" s="114" t="s">
        <v>10</v>
      </c>
      <c r="C20" s="115">
        <v>2</v>
      </c>
      <c r="D20" s="115">
        <v>208.625</v>
      </c>
      <c r="E20" s="115">
        <v>0.96832</v>
      </c>
      <c r="F20" s="115">
        <v>11</v>
      </c>
      <c r="G20" s="115">
        <v>1400</v>
      </c>
      <c r="H20" s="115">
        <v>5.13002</v>
      </c>
      <c r="I20" s="115">
        <v>1</v>
      </c>
      <c r="J20" s="115">
        <v>0</v>
      </c>
      <c r="K20" s="115">
        <v>0.5</v>
      </c>
      <c r="L20" s="115">
        <v>3</v>
      </c>
      <c r="M20" s="115">
        <v>0</v>
      </c>
      <c r="N20" s="115">
        <v>0.64548</v>
      </c>
      <c r="O20" s="115">
        <v>2</v>
      </c>
      <c r="P20" s="115">
        <v>1</v>
      </c>
      <c r="Q20" s="115">
        <v>1.74738</v>
      </c>
      <c r="R20" s="115">
        <v>2</v>
      </c>
      <c r="S20" s="115">
        <v>2.35</v>
      </c>
      <c r="T20" s="115">
        <v>0.63988</v>
      </c>
      <c r="U20" s="115">
        <v>4</v>
      </c>
      <c r="V20" s="115">
        <v>1</v>
      </c>
      <c r="W20" s="115">
        <v>1.80234</v>
      </c>
      <c r="X20" s="115">
        <v>12</v>
      </c>
      <c r="Y20" s="115">
        <v>1</v>
      </c>
      <c r="Z20" s="115">
        <v>3.98332</v>
      </c>
      <c r="AA20" s="115">
        <v>0</v>
      </c>
      <c r="AB20" s="115">
        <v>0</v>
      </c>
      <c r="AC20" s="115">
        <v>0</v>
      </c>
      <c r="AD20" s="115">
        <v>6</v>
      </c>
      <c r="AE20" s="115">
        <v>0</v>
      </c>
      <c r="AF20" s="115">
        <v>0</v>
      </c>
      <c r="AG20" s="115">
        <v>4</v>
      </c>
      <c r="AH20" s="115">
        <v>4</v>
      </c>
      <c r="AI20" s="115">
        <v>11.59376</v>
      </c>
      <c r="AJ20" s="115">
        <v>9</v>
      </c>
      <c r="AK20" s="115">
        <v>3.6</v>
      </c>
      <c r="AL20" s="115">
        <v>3.73756</v>
      </c>
      <c r="AM20" s="115">
        <v>11</v>
      </c>
      <c r="AN20" s="115">
        <v>28.75</v>
      </c>
      <c r="AO20" s="115">
        <v>17.83244</v>
      </c>
      <c r="AP20" s="115">
        <v>32</v>
      </c>
      <c r="AQ20" s="115">
        <v>10.5</v>
      </c>
      <c r="AR20" s="115">
        <v>18.72863</v>
      </c>
      <c r="AS20" s="115">
        <v>24</v>
      </c>
      <c r="AT20" s="115">
        <v>31.44</v>
      </c>
      <c r="AU20" s="115">
        <v>23.10881</v>
      </c>
      <c r="AV20" s="115">
        <v>40</v>
      </c>
      <c r="AW20" s="115">
        <v>31.72</v>
      </c>
      <c r="AX20" s="115">
        <v>12.33142</v>
      </c>
      <c r="AY20" s="115">
        <v>1</v>
      </c>
      <c r="AZ20" s="115">
        <v>0</v>
      </c>
      <c r="BA20" s="115">
        <v>0.23592</v>
      </c>
      <c r="BB20" s="115">
        <v>12</v>
      </c>
      <c r="BC20" s="115">
        <v>7.6</v>
      </c>
      <c r="BD20" s="115">
        <v>7.29901</v>
      </c>
      <c r="BE20" s="116">
        <f t="shared" si="1"/>
        <v>49</v>
      </c>
      <c r="BF20" s="117"/>
      <c r="BG20" s="118">
        <f t="shared" si="0"/>
        <v>57.78896999999999</v>
      </c>
      <c r="BH20" s="117">
        <f t="shared" si="2"/>
        <v>127</v>
      </c>
      <c r="BI20" s="117"/>
      <c r="BJ20" s="118">
        <f t="shared" si="3"/>
        <v>52.49532000000001</v>
      </c>
    </row>
    <row r="21" spans="1:62" s="138" customFormat="1" ht="18">
      <c r="A21" s="133">
        <v>8</v>
      </c>
      <c r="B21" s="134" t="s">
        <v>6</v>
      </c>
      <c r="C21" s="135">
        <v>0</v>
      </c>
      <c r="D21" s="135">
        <v>0</v>
      </c>
      <c r="E21" s="135">
        <v>0</v>
      </c>
      <c r="F21" s="135">
        <v>5</v>
      </c>
      <c r="G21" s="135">
        <v>0</v>
      </c>
      <c r="H21" s="135">
        <v>45.1271</v>
      </c>
      <c r="I21" s="135">
        <v>17</v>
      </c>
      <c r="J21" s="135">
        <v>0</v>
      </c>
      <c r="K21" s="135">
        <v>0</v>
      </c>
      <c r="L21" s="135">
        <v>20</v>
      </c>
      <c r="M21" s="135">
        <v>6.07</v>
      </c>
      <c r="N21" s="135">
        <v>3.26066</v>
      </c>
      <c r="O21" s="135">
        <v>0</v>
      </c>
      <c r="P21" s="135">
        <v>0</v>
      </c>
      <c r="Q21" s="135">
        <v>0</v>
      </c>
      <c r="R21" s="135">
        <v>3</v>
      </c>
      <c r="S21" s="135">
        <v>1.55</v>
      </c>
      <c r="T21" s="135">
        <v>0</v>
      </c>
      <c r="U21" s="135">
        <v>0</v>
      </c>
      <c r="V21" s="135">
        <v>0</v>
      </c>
      <c r="W21" s="135">
        <v>0</v>
      </c>
      <c r="X21" s="135">
        <v>1</v>
      </c>
      <c r="Y21" s="135">
        <v>0</v>
      </c>
      <c r="Z21" s="135">
        <v>0.1821</v>
      </c>
      <c r="AA21" s="135">
        <v>0</v>
      </c>
      <c r="AB21" s="135">
        <v>0</v>
      </c>
      <c r="AC21" s="135">
        <v>0</v>
      </c>
      <c r="AD21" s="135">
        <v>2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9</v>
      </c>
      <c r="AK21" s="135">
        <v>4</v>
      </c>
      <c r="AL21" s="135">
        <v>0.33944</v>
      </c>
      <c r="AM21" s="135">
        <v>0</v>
      </c>
      <c r="AN21" s="135">
        <v>0</v>
      </c>
      <c r="AO21" s="135">
        <v>0</v>
      </c>
      <c r="AP21" s="135">
        <v>14</v>
      </c>
      <c r="AQ21" s="135">
        <v>0.875</v>
      </c>
      <c r="AR21" s="135">
        <v>4.16386</v>
      </c>
      <c r="AS21" s="135">
        <v>1</v>
      </c>
      <c r="AT21" s="135">
        <v>0</v>
      </c>
      <c r="AU21" s="135">
        <v>0.01314</v>
      </c>
      <c r="AV21" s="135">
        <v>26</v>
      </c>
      <c r="AW21" s="135">
        <v>10</v>
      </c>
      <c r="AX21" s="135">
        <v>4.8566</v>
      </c>
      <c r="AY21" s="135">
        <v>3</v>
      </c>
      <c r="AZ21" s="135">
        <v>0</v>
      </c>
      <c r="BA21" s="135">
        <v>0.16592</v>
      </c>
      <c r="BB21" s="135">
        <v>6</v>
      </c>
      <c r="BC21" s="135">
        <v>0</v>
      </c>
      <c r="BD21" s="135">
        <v>0</v>
      </c>
      <c r="BE21" s="116">
        <f t="shared" si="1"/>
        <v>21</v>
      </c>
      <c r="BF21" s="136"/>
      <c r="BG21" s="137">
        <f t="shared" si="0"/>
        <v>0.17906000000000002</v>
      </c>
      <c r="BH21" s="117">
        <f t="shared" si="2"/>
        <v>86</v>
      </c>
      <c r="BI21" s="136"/>
      <c r="BJ21" s="137">
        <f t="shared" si="3"/>
        <v>57.92976</v>
      </c>
    </row>
    <row r="22" spans="1:62" s="119" customFormat="1" ht="18">
      <c r="A22" s="113">
        <v>9</v>
      </c>
      <c r="B22" s="114" t="s">
        <v>7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1</v>
      </c>
      <c r="J22" s="115">
        <v>6.2</v>
      </c>
      <c r="K22" s="115">
        <v>0.8863</v>
      </c>
      <c r="L22" s="115">
        <v>2</v>
      </c>
      <c r="M22" s="115">
        <v>15</v>
      </c>
      <c r="N22" s="115">
        <v>4.59477</v>
      </c>
      <c r="O22" s="115">
        <v>29</v>
      </c>
      <c r="P22" s="115">
        <v>198.18</v>
      </c>
      <c r="Q22" s="115">
        <v>23.43368</v>
      </c>
      <c r="R22" s="115">
        <v>4</v>
      </c>
      <c r="S22" s="115">
        <v>6.8</v>
      </c>
      <c r="T22" s="115">
        <v>1.84905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1</v>
      </c>
      <c r="AH22" s="115">
        <v>2.3</v>
      </c>
      <c r="AI22" s="115">
        <v>0.136</v>
      </c>
      <c r="AJ22" s="115">
        <v>1</v>
      </c>
      <c r="AK22" s="115">
        <v>0.1117</v>
      </c>
      <c r="AL22" s="115">
        <v>0.6125</v>
      </c>
      <c r="AM22" s="115">
        <v>1</v>
      </c>
      <c r="AN22" s="115">
        <v>0.15</v>
      </c>
      <c r="AO22" s="115">
        <v>0.38402</v>
      </c>
      <c r="AP22" s="115">
        <v>2</v>
      </c>
      <c r="AQ22" s="115">
        <v>15.78</v>
      </c>
      <c r="AR22" s="115">
        <v>9.93369</v>
      </c>
      <c r="AS22" s="115">
        <v>4</v>
      </c>
      <c r="AT22" s="115">
        <v>4.37</v>
      </c>
      <c r="AU22" s="115">
        <v>2.94169</v>
      </c>
      <c r="AV22" s="115">
        <v>16</v>
      </c>
      <c r="AW22" s="115">
        <v>3.965</v>
      </c>
      <c r="AX22" s="115">
        <v>5.74576</v>
      </c>
      <c r="AY22" s="115">
        <v>11</v>
      </c>
      <c r="AZ22" s="115">
        <v>0</v>
      </c>
      <c r="BA22" s="115">
        <v>3.39328</v>
      </c>
      <c r="BB22" s="115">
        <v>7</v>
      </c>
      <c r="BC22" s="115">
        <v>0</v>
      </c>
      <c r="BD22" s="115">
        <v>6.53789</v>
      </c>
      <c r="BE22" s="116">
        <f t="shared" si="1"/>
        <v>47</v>
      </c>
      <c r="BF22" s="117"/>
      <c r="BG22" s="118">
        <f t="shared" si="0"/>
        <v>31.17497</v>
      </c>
      <c r="BH22" s="117">
        <f t="shared" si="2"/>
        <v>32</v>
      </c>
      <c r="BI22" s="117"/>
      <c r="BJ22" s="118">
        <f t="shared" si="3"/>
        <v>29.27366</v>
      </c>
    </row>
    <row r="23" spans="1:62" s="119" customFormat="1" ht="18">
      <c r="A23" s="113">
        <v>10</v>
      </c>
      <c r="B23" s="114" t="s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52</v>
      </c>
      <c r="M23" s="115">
        <v>24</v>
      </c>
      <c r="N23" s="115">
        <v>0.4778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1</v>
      </c>
      <c r="AE23" s="115">
        <v>3342</v>
      </c>
      <c r="AF23" s="115">
        <v>0.67873</v>
      </c>
      <c r="AG23" s="115">
        <v>0</v>
      </c>
      <c r="AH23" s="115">
        <v>0</v>
      </c>
      <c r="AI23" s="115">
        <v>0</v>
      </c>
      <c r="AJ23" s="115">
        <v>1</v>
      </c>
      <c r="AK23" s="115">
        <v>3</v>
      </c>
      <c r="AL23" s="115">
        <v>0.1656</v>
      </c>
      <c r="AM23" s="115">
        <v>3</v>
      </c>
      <c r="AN23" s="115">
        <v>2.97</v>
      </c>
      <c r="AO23" s="115">
        <v>3.35262</v>
      </c>
      <c r="AP23" s="115">
        <v>10</v>
      </c>
      <c r="AQ23" s="115">
        <v>13.5</v>
      </c>
      <c r="AR23" s="115">
        <f>0.182+9.89914</f>
        <v>10.08114</v>
      </c>
      <c r="AS23" s="115">
        <v>21</v>
      </c>
      <c r="AT23" s="115">
        <v>39.8</v>
      </c>
      <c r="AU23" s="115">
        <v>25.53328</v>
      </c>
      <c r="AV23" s="115">
        <v>81</v>
      </c>
      <c r="AW23" s="115">
        <v>102.8</v>
      </c>
      <c r="AX23" s="115">
        <v>60.26567</v>
      </c>
      <c r="AY23" s="115">
        <v>0</v>
      </c>
      <c r="AZ23" s="115">
        <v>0</v>
      </c>
      <c r="BA23" s="115">
        <v>0</v>
      </c>
      <c r="BB23" s="115">
        <v>4</v>
      </c>
      <c r="BC23" s="115">
        <v>1</v>
      </c>
      <c r="BD23" s="115">
        <v>8.51533</v>
      </c>
      <c r="BE23" s="116">
        <f t="shared" si="1"/>
        <v>24</v>
      </c>
      <c r="BF23" s="117"/>
      <c r="BG23" s="118">
        <f t="shared" si="0"/>
        <v>28.8859</v>
      </c>
      <c r="BH23" s="117">
        <f t="shared" si="2"/>
        <v>149</v>
      </c>
      <c r="BI23" s="117"/>
      <c r="BJ23" s="118">
        <f t="shared" si="3"/>
        <v>80.18427</v>
      </c>
    </row>
    <row r="24" spans="1:62" s="119" customFormat="1" ht="18">
      <c r="A24" s="113">
        <v>11</v>
      </c>
      <c r="B24" s="114" t="s">
        <v>8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13</v>
      </c>
      <c r="P24" s="115">
        <v>21</v>
      </c>
      <c r="Q24" s="115">
        <v>5.64288</v>
      </c>
      <c r="R24" s="115">
        <v>4</v>
      </c>
      <c r="S24" s="115">
        <v>2</v>
      </c>
      <c r="T24" s="115">
        <v>1.86672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9</v>
      </c>
      <c r="AN24" s="115">
        <v>2.4</v>
      </c>
      <c r="AO24" s="115">
        <v>4.09687</v>
      </c>
      <c r="AP24" s="115">
        <v>0</v>
      </c>
      <c r="AQ24" s="115">
        <v>0</v>
      </c>
      <c r="AR24" s="115">
        <v>0</v>
      </c>
      <c r="AS24" s="115">
        <v>36</v>
      </c>
      <c r="AT24" s="115">
        <v>65</v>
      </c>
      <c r="AU24" s="115">
        <v>73.28467</v>
      </c>
      <c r="AV24" s="115">
        <v>9</v>
      </c>
      <c r="AW24" s="115">
        <v>7</v>
      </c>
      <c r="AX24" s="115">
        <v>2.62894</v>
      </c>
      <c r="AY24" s="115">
        <v>1</v>
      </c>
      <c r="AZ24" s="115">
        <v>0.8</v>
      </c>
      <c r="BA24" s="115">
        <v>0.10676</v>
      </c>
      <c r="BB24" s="115">
        <v>0</v>
      </c>
      <c r="BC24" s="115">
        <v>0</v>
      </c>
      <c r="BD24" s="115">
        <v>0</v>
      </c>
      <c r="BE24" s="116">
        <f t="shared" si="1"/>
        <v>59</v>
      </c>
      <c r="BF24" s="117"/>
      <c r="BG24" s="118">
        <f t="shared" si="0"/>
        <v>83.13118</v>
      </c>
      <c r="BH24" s="117">
        <f t="shared" si="2"/>
        <v>13</v>
      </c>
      <c r="BI24" s="117"/>
      <c r="BJ24" s="118">
        <f t="shared" si="3"/>
        <v>4.49566</v>
      </c>
    </row>
    <row r="25" spans="1:62" s="119" customFormat="1" ht="18">
      <c r="A25" s="113">
        <v>12</v>
      </c>
      <c r="B25" s="114" t="s">
        <v>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4</v>
      </c>
      <c r="J25" s="115">
        <v>5</v>
      </c>
      <c r="K25" s="115">
        <v>1.76793</v>
      </c>
      <c r="L25" s="115">
        <v>2</v>
      </c>
      <c r="M25" s="115">
        <v>3</v>
      </c>
      <c r="N25" s="115">
        <v>1.98002</v>
      </c>
      <c r="O25" s="115">
        <v>0</v>
      </c>
      <c r="P25" s="115">
        <v>0</v>
      </c>
      <c r="Q25" s="115">
        <v>0</v>
      </c>
      <c r="R25" s="115">
        <v>1</v>
      </c>
      <c r="S25" s="115">
        <v>0</v>
      </c>
      <c r="T25" s="115">
        <v>0.5628</v>
      </c>
      <c r="U25" s="115">
        <v>0</v>
      </c>
      <c r="V25" s="115">
        <v>0</v>
      </c>
      <c r="W25" s="115">
        <v>0</v>
      </c>
      <c r="X25" s="115">
        <v>1</v>
      </c>
      <c r="Y25" s="115">
        <v>3</v>
      </c>
      <c r="Z25" s="115">
        <v>4.59682</v>
      </c>
      <c r="AA25" s="115">
        <v>5</v>
      </c>
      <c r="AB25" s="115">
        <v>0</v>
      </c>
      <c r="AC25" s="115">
        <v>3.8828</v>
      </c>
      <c r="AD25" s="115">
        <v>6</v>
      </c>
      <c r="AE25" s="115">
        <v>0</v>
      </c>
      <c r="AF25" s="115">
        <v>3.19182</v>
      </c>
      <c r="AG25" s="115">
        <v>7</v>
      </c>
      <c r="AH25" s="115">
        <v>5</v>
      </c>
      <c r="AI25" s="115">
        <v>2.62475</v>
      </c>
      <c r="AJ25" s="115">
        <v>3</v>
      </c>
      <c r="AK25" s="115">
        <v>4</v>
      </c>
      <c r="AL25" s="115">
        <v>2.94807</v>
      </c>
      <c r="AM25" s="115">
        <v>15</v>
      </c>
      <c r="AN25" s="115">
        <v>3</v>
      </c>
      <c r="AO25" s="115">
        <v>23.70886</v>
      </c>
      <c r="AP25" s="115">
        <v>0</v>
      </c>
      <c r="AQ25" s="115">
        <v>0</v>
      </c>
      <c r="AR25" s="115">
        <v>0</v>
      </c>
      <c r="AS25" s="115">
        <v>29</v>
      </c>
      <c r="AT25" s="115">
        <v>34.32</v>
      </c>
      <c r="AU25" s="115">
        <v>34.30767</v>
      </c>
      <c r="AV25" s="115">
        <v>36</v>
      </c>
      <c r="AW25" s="115">
        <v>48.914</v>
      </c>
      <c r="AX25" s="115">
        <v>30.16061</v>
      </c>
      <c r="AY25" s="115">
        <v>0</v>
      </c>
      <c r="AZ25" s="115">
        <v>0</v>
      </c>
      <c r="BA25" s="115">
        <v>0</v>
      </c>
      <c r="BB25" s="115">
        <v>0</v>
      </c>
      <c r="BC25" s="115">
        <v>0</v>
      </c>
      <c r="BD25" s="115">
        <v>0</v>
      </c>
      <c r="BE25" s="116">
        <f t="shared" si="1"/>
        <v>60</v>
      </c>
      <c r="BF25" s="117"/>
      <c r="BG25" s="118">
        <f t="shared" si="0"/>
        <v>66.29201</v>
      </c>
      <c r="BH25" s="117">
        <f t="shared" si="2"/>
        <v>49</v>
      </c>
      <c r="BI25" s="117"/>
      <c r="BJ25" s="118">
        <f t="shared" si="3"/>
        <v>43.44014</v>
      </c>
    </row>
    <row r="26" spans="1:62" s="119" customFormat="1" ht="18">
      <c r="A26" s="113">
        <v>13</v>
      </c>
      <c r="B26" s="114" t="s">
        <v>3</v>
      </c>
      <c r="C26" s="115">
        <v>3</v>
      </c>
      <c r="D26" s="115">
        <v>2925</v>
      </c>
      <c r="E26" s="115">
        <v>1.5538</v>
      </c>
      <c r="F26" s="115">
        <v>9</v>
      </c>
      <c r="G26" s="115">
        <v>1</v>
      </c>
      <c r="H26" s="115">
        <v>7.55093</v>
      </c>
      <c r="I26" s="115">
        <v>0</v>
      </c>
      <c r="J26" s="115">
        <v>0</v>
      </c>
      <c r="K26" s="115">
        <v>6.7181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0.40758</v>
      </c>
      <c r="R26" s="115">
        <v>1</v>
      </c>
      <c r="S26" s="115">
        <v>0</v>
      </c>
      <c r="T26" s="115">
        <v>0.3336</v>
      </c>
      <c r="U26" s="115">
        <v>3</v>
      </c>
      <c r="V26" s="115">
        <v>0</v>
      </c>
      <c r="W26" s="115">
        <v>0.21828</v>
      </c>
      <c r="X26" s="115">
        <v>0</v>
      </c>
      <c r="Y26" s="115">
        <v>0</v>
      </c>
      <c r="Z26" s="115">
        <v>0</v>
      </c>
      <c r="AA26" s="115">
        <v>54</v>
      </c>
      <c r="AB26" s="115">
        <v>0</v>
      </c>
      <c r="AC26" s="115">
        <v>8.54288</v>
      </c>
      <c r="AD26" s="115">
        <v>4</v>
      </c>
      <c r="AE26" s="115">
        <v>0</v>
      </c>
      <c r="AF26" s="115">
        <v>1.14135</v>
      </c>
      <c r="AG26" s="115">
        <v>5</v>
      </c>
      <c r="AH26" s="115">
        <v>0</v>
      </c>
      <c r="AI26" s="115">
        <v>1.75011</v>
      </c>
      <c r="AJ26" s="115">
        <v>4</v>
      </c>
      <c r="AK26" s="115">
        <v>0</v>
      </c>
      <c r="AL26" s="115">
        <v>1.27366</v>
      </c>
      <c r="AM26" s="115">
        <v>3</v>
      </c>
      <c r="AN26" s="115">
        <v>6077.58</v>
      </c>
      <c r="AO26" s="115">
        <v>5.9442</v>
      </c>
      <c r="AP26" s="115">
        <v>0</v>
      </c>
      <c r="AQ26" s="115">
        <v>0</v>
      </c>
      <c r="AR26" s="115">
        <v>0</v>
      </c>
      <c r="AS26" s="115">
        <v>31</v>
      </c>
      <c r="AT26" s="115">
        <v>0</v>
      </c>
      <c r="AU26" s="115">
        <v>30.06651</v>
      </c>
      <c r="AV26" s="115">
        <v>20</v>
      </c>
      <c r="AW26" s="115">
        <v>0</v>
      </c>
      <c r="AX26" s="115">
        <v>16.63198</v>
      </c>
      <c r="AY26" s="115">
        <v>0</v>
      </c>
      <c r="AZ26" s="115">
        <v>0</v>
      </c>
      <c r="BA26" s="115">
        <v>0</v>
      </c>
      <c r="BB26" s="115">
        <v>0</v>
      </c>
      <c r="BC26" s="115">
        <v>0</v>
      </c>
      <c r="BD26" s="115">
        <v>0</v>
      </c>
      <c r="BE26" s="116">
        <f t="shared" si="1"/>
        <v>99</v>
      </c>
      <c r="BF26" s="117"/>
      <c r="BG26" s="118">
        <f t="shared" si="0"/>
        <v>55.201460000000004</v>
      </c>
      <c r="BH26" s="117">
        <f t="shared" si="2"/>
        <v>38</v>
      </c>
      <c r="BI26" s="117"/>
      <c r="BJ26" s="118">
        <f t="shared" si="3"/>
        <v>26.93152</v>
      </c>
    </row>
    <row r="27" spans="1:62" s="98" customFormat="1" ht="15">
      <c r="A27" s="101"/>
      <c r="B27" s="102" t="s">
        <v>14</v>
      </c>
      <c r="C27" s="100">
        <f>SUM(C14:C26)</f>
        <v>53</v>
      </c>
      <c r="D27" s="100">
        <f aca="true" t="shared" si="4" ref="D27:BJ27">SUM(D14:D26)</f>
        <v>9842.625</v>
      </c>
      <c r="E27" s="100">
        <f t="shared" si="4"/>
        <v>27.75632</v>
      </c>
      <c r="F27" s="100">
        <f t="shared" si="4"/>
        <v>71</v>
      </c>
      <c r="G27" s="100">
        <f t="shared" si="4"/>
        <v>31173.6</v>
      </c>
      <c r="H27" s="100">
        <f t="shared" si="4"/>
        <v>79.87040999999999</v>
      </c>
      <c r="I27" s="100">
        <f t="shared" si="4"/>
        <v>29</v>
      </c>
      <c r="J27" s="100">
        <f t="shared" si="4"/>
        <v>11.2</v>
      </c>
      <c r="K27" s="100">
        <f t="shared" si="4"/>
        <v>12.3492</v>
      </c>
      <c r="L27" s="100">
        <f t="shared" si="4"/>
        <v>128</v>
      </c>
      <c r="M27" s="100">
        <f t="shared" si="4"/>
        <v>79.09</v>
      </c>
      <c r="N27" s="100">
        <f t="shared" si="4"/>
        <v>20.812639999999995</v>
      </c>
      <c r="O27" s="100">
        <f t="shared" si="4"/>
        <v>49</v>
      </c>
      <c r="P27" s="100">
        <f t="shared" si="4"/>
        <v>224.43</v>
      </c>
      <c r="Q27" s="100">
        <f t="shared" si="4"/>
        <v>32.81066</v>
      </c>
      <c r="R27" s="100">
        <f t="shared" si="4"/>
        <v>29</v>
      </c>
      <c r="S27" s="100">
        <f t="shared" si="4"/>
        <v>24.2</v>
      </c>
      <c r="T27" s="100">
        <f t="shared" si="4"/>
        <v>8.52096</v>
      </c>
      <c r="U27" s="100">
        <f t="shared" si="4"/>
        <v>12</v>
      </c>
      <c r="V27" s="100">
        <f t="shared" si="4"/>
        <v>1</v>
      </c>
      <c r="W27" s="100">
        <f t="shared" si="4"/>
        <v>6.5082</v>
      </c>
      <c r="X27" s="100">
        <f t="shared" si="4"/>
        <v>17</v>
      </c>
      <c r="Y27" s="100">
        <f t="shared" si="4"/>
        <v>4</v>
      </c>
      <c r="Z27" s="100">
        <f t="shared" si="4"/>
        <v>11.23234</v>
      </c>
      <c r="AA27" s="100">
        <f t="shared" si="4"/>
        <v>65</v>
      </c>
      <c r="AB27" s="100">
        <f t="shared" si="4"/>
        <v>1358.95</v>
      </c>
      <c r="AC27" s="100">
        <f t="shared" si="4"/>
        <v>14.78028</v>
      </c>
      <c r="AD27" s="100">
        <f t="shared" si="4"/>
        <v>27</v>
      </c>
      <c r="AE27" s="100">
        <f t="shared" si="4"/>
        <v>10641.82</v>
      </c>
      <c r="AF27" s="100">
        <f t="shared" si="4"/>
        <v>11.015909999999998</v>
      </c>
      <c r="AG27" s="100">
        <f t="shared" si="4"/>
        <v>51</v>
      </c>
      <c r="AH27" s="100">
        <f t="shared" si="4"/>
        <v>4488.2815</v>
      </c>
      <c r="AI27" s="100">
        <f t="shared" si="4"/>
        <v>115.25795000000002</v>
      </c>
      <c r="AJ27" s="100">
        <f t="shared" si="4"/>
        <v>59</v>
      </c>
      <c r="AK27" s="100">
        <f t="shared" si="4"/>
        <v>30.7617</v>
      </c>
      <c r="AL27" s="100">
        <f t="shared" si="4"/>
        <v>13.63106</v>
      </c>
      <c r="AM27" s="100">
        <f t="shared" si="4"/>
        <v>72</v>
      </c>
      <c r="AN27" s="100">
        <f t="shared" si="4"/>
        <v>6530.3949999999995</v>
      </c>
      <c r="AO27" s="100">
        <f t="shared" si="4"/>
        <v>95.45047</v>
      </c>
      <c r="AP27" s="100">
        <f t="shared" si="4"/>
        <v>129</v>
      </c>
      <c r="AQ27" s="100">
        <f t="shared" si="4"/>
        <v>775.6049999999999</v>
      </c>
      <c r="AR27" s="100">
        <f t="shared" si="4"/>
        <v>93.70139</v>
      </c>
      <c r="AS27" s="100">
        <f t="shared" si="4"/>
        <v>316</v>
      </c>
      <c r="AT27" s="100">
        <f t="shared" si="4"/>
        <v>1360.5</v>
      </c>
      <c r="AU27" s="100">
        <f t="shared" si="4"/>
        <v>326.56515</v>
      </c>
      <c r="AV27" s="100">
        <f t="shared" si="4"/>
        <v>419</v>
      </c>
      <c r="AW27" s="100">
        <f t="shared" si="4"/>
        <v>313.099</v>
      </c>
      <c r="AX27" s="100">
        <f t="shared" si="4"/>
        <v>272.78686</v>
      </c>
      <c r="AY27" s="100">
        <f t="shared" si="4"/>
        <v>48</v>
      </c>
      <c r="AZ27" s="100">
        <f t="shared" si="4"/>
        <v>10958.829999999998</v>
      </c>
      <c r="BA27" s="100">
        <f t="shared" si="4"/>
        <v>38.268989999999995</v>
      </c>
      <c r="BB27" s="100">
        <f t="shared" si="4"/>
        <v>59</v>
      </c>
      <c r="BC27" s="100">
        <f t="shared" si="4"/>
        <v>14.1</v>
      </c>
      <c r="BD27" s="100">
        <f t="shared" si="4"/>
        <v>30.33719</v>
      </c>
      <c r="BE27" s="99">
        <f>SUM(BE14:BE26)</f>
        <v>695</v>
      </c>
      <c r="BF27" s="100">
        <f t="shared" si="4"/>
        <v>0</v>
      </c>
      <c r="BG27" s="100">
        <f t="shared" si="4"/>
        <v>669.74722</v>
      </c>
      <c r="BH27" s="99">
        <f>SUM(BH14:BH26)</f>
        <v>938</v>
      </c>
      <c r="BI27" s="100">
        <f t="shared" si="4"/>
        <v>0</v>
      </c>
      <c r="BJ27" s="100">
        <f t="shared" si="4"/>
        <v>541.9087599999999</v>
      </c>
    </row>
    <row r="28" spans="1:60" ht="15">
      <c r="A28" s="38"/>
      <c r="B28" s="39"/>
      <c r="BE28" s="61"/>
      <c r="BH28" s="61"/>
    </row>
    <row r="30" spans="29:32" ht="15">
      <c r="AC30" s="1">
        <f>W27+AC27</f>
        <v>21.28848</v>
      </c>
      <c r="AF30" s="1">
        <f>Z27+AF27</f>
        <v>22.24825</v>
      </c>
    </row>
    <row r="32" spans="57:60" ht="15">
      <c r="BE32" s="61">
        <v>1584</v>
      </c>
      <c r="BH32" s="61">
        <v>1224</v>
      </c>
    </row>
    <row r="33" spans="57:60" ht="15">
      <c r="BE33" s="61">
        <f>BE32-BE27</f>
        <v>889</v>
      </c>
      <c r="BH33" s="61">
        <f>BH32-BH27</f>
        <v>286</v>
      </c>
    </row>
  </sheetData>
  <mergeCells count="91"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A2:T2"/>
    <mergeCell ref="A4:T4"/>
    <mergeCell ref="A6:T6"/>
    <mergeCell ref="C9:H9"/>
    <mergeCell ref="U12:V12"/>
    <mergeCell ref="X12:Y12"/>
    <mergeCell ref="X11:Z11"/>
    <mergeCell ref="Z12:Z13"/>
    <mergeCell ref="U10:Z10"/>
    <mergeCell ref="I9:N9"/>
    <mergeCell ref="O9:T9"/>
    <mergeCell ref="U9:Z9"/>
    <mergeCell ref="I10:N10"/>
    <mergeCell ref="AA12:AB12"/>
    <mergeCell ref="AD12:AE12"/>
    <mergeCell ref="AC12:AC13"/>
    <mergeCell ref="AF12:AF13"/>
    <mergeCell ref="AA9:AF9"/>
    <mergeCell ref="AA10:AF10"/>
    <mergeCell ref="AG11:AI11"/>
    <mergeCell ref="AJ11:AL11"/>
    <mergeCell ref="AG9:AL9"/>
    <mergeCell ref="AA11:AC11"/>
    <mergeCell ref="AD11:AF11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M12:AN12"/>
    <mergeCell ref="AP12:AQ12"/>
    <mergeCell ref="AO12:AO13"/>
    <mergeCell ref="AR12:AR13"/>
    <mergeCell ref="AM10:AR10"/>
    <mergeCell ref="AS10:AX10"/>
    <mergeCell ref="AS11:AU11"/>
    <mergeCell ref="AV11:AX11"/>
    <mergeCell ref="AM11:AO11"/>
    <mergeCell ref="AP11:AR11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BE10:BJ10"/>
    <mergeCell ref="BE11:BG11"/>
    <mergeCell ref="BH11:BJ11"/>
    <mergeCell ref="BE12:BF12"/>
    <mergeCell ref="BH12:BI12"/>
    <mergeCell ref="BG12:BG13"/>
    <mergeCell ref="BJ12:BJ13"/>
    <mergeCell ref="U2:AL2"/>
    <mergeCell ref="U4:AL4"/>
    <mergeCell ref="U6:AL6"/>
    <mergeCell ref="AM2:BJ2"/>
    <mergeCell ref="AM4:BJ4"/>
    <mergeCell ref="AM6:BJ6"/>
    <mergeCell ref="AS9:AX9"/>
    <mergeCell ref="AY9:BD9"/>
    <mergeCell ref="BE9:BJ9"/>
    <mergeCell ref="AM9:AR9"/>
  </mergeCells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NREGS-1</cp:lastModifiedBy>
  <cp:lastPrinted>2007-07-05T10:35:36Z</cp:lastPrinted>
  <dcterms:created xsi:type="dcterms:W3CDTF">2006-05-18T07:00:18Z</dcterms:created>
  <dcterms:modified xsi:type="dcterms:W3CDTF">2007-08-06T10:53:45Z</dcterms:modified>
  <cp:category/>
  <cp:version/>
  <cp:contentType/>
  <cp:contentStatus/>
</cp:coreProperties>
</file>